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220" windowWidth="20000" windowHeight="12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<sst xmlns="http://schemas.openxmlformats.org/spreadsheetml/2006/main" count="30" uniqueCount="16">
  <si>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width1</t>
  </si>
  <si>
    <t>width2</t>
  </si>
  <si>
    <t>outer</t>
  </si>
  <si>
    <t>diameter</t>
  </si>
  <si>
    <t>inner</t>
  </si>
  <si>
    <t>cylinder</t>
  </si>
  <si>
    <t>delta</t>
  </si>
  <si>
    <t>width</t>
  </si>
  <si>
    <t>all dimensions are inches</t>
  </si>
  <si>
    <t>hi</t>
  </si>
  <si>
    <t>lo</t>
  </si>
  <si>
    <t>max</t>
  </si>
  <si>
    <t>uncertainty</t>
  </si>
  <si>
    <t>wall thickness</t>
  </si>
  <si>
    <t>average</t>
  </si>
  <si>
    <t>room on side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</si>
</sst>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5.75"/>
      <name val="Geneva"/>
      <family val="0"/>
    </font>
    <font>
      <sz val="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 horizontal="right"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Sheet1!$D$6:$D$10</c:f>
              <c:numCache/>
            </c:numRef>
          </c:val>
        </c:ser>
        <c:axId val="46748079"/>
        <c:axId val="18079528"/>
      </c:bar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  <c:min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48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Sheet1!$I$6:$I$10</c:f>
              <c:numCache/>
            </c:numRef>
          </c:val>
        </c:ser>
        <c:axId val="28498025"/>
        <c:axId val="55155634"/>
      </c:bar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  <c:max val="14.25"/>
          <c:min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9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Sheet1!$L$6:$L$10</c:f>
              <c:numCache/>
            </c:numRef>
          </c:val>
        </c:ser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18</xdr:row>
      <xdr:rowOff>47625</xdr:rowOff>
    </xdr:from>
    <xdr:to>
      <xdr:col>4</xdr:col>
      <xdr:colOff>809625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762000" y="2952750"/>
        <a:ext cx="34004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18</xdr:row>
      <xdr:rowOff>76200</xdr:rowOff>
    </xdr:from>
    <xdr:to>
      <xdr:col>9</xdr:col>
      <xdr:colOff>800100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5057775" y="2981325"/>
        <a:ext cx="32861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18</xdr:row>
      <xdr:rowOff>38100</xdr:rowOff>
    </xdr:from>
    <xdr:to>
      <xdr:col>14</xdr:col>
      <xdr:colOff>85725</xdr:colOff>
      <xdr:row>34</xdr:row>
      <xdr:rowOff>142875</xdr:rowOff>
    </xdr:to>
    <xdr:graphicFrame>
      <xdr:nvGraphicFramePr>
        <xdr:cNvPr id="3" name="Chart 3"/>
        <xdr:cNvGraphicFramePr/>
      </xdr:nvGraphicFramePr>
      <xdr:xfrm>
        <a:off x="8715375" y="2943225"/>
        <a:ext cx="29146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9"/>
  <sheetViews>
    <sheetView tabSelected="1" workbookViewId="0" topLeftCell="A1">
      <selection activeCell="L16" sqref="L16"/>
    </sheetView>
  </sheetViews>
  <sheetFormatPr defaultColWidth="11.00390625" defaultRowHeight="12"/>
  <cols>
    <col min="12" max="12" width="14.125" style="0" bestFit="1" customWidth="1"/>
    <col min="13" max="13" width="5.375" style="0" customWidth="1"/>
  </cols>
  <sheetData>
    <row r="3" spans="4:9" ht="12.75">
      <c r="D3" s="1" t="s">
        <v>14</v>
      </c>
      <c r="I3" s="1" t="s">
        <v>14</v>
      </c>
    </row>
    <row r="4" spans="1:14" ht="12.75">
      <c r="A4" s="1"/>
      <c r="B4" s="1" t="s">
        <v>2</v>
      </c>
      <c r="C4" s="1" t="s">
        <v>3</v>
      </c>
      <c r="D4" s="1" t="s">
        <v>2</v>
      </c>
      <c r="E4" s="1" t="s">
        <v>6</v>
      </c>
      <c r="G4" s="1" t="s">
        <v>4</v>
      </c>
      <c r="H4" s="1" t="s">
        <v>3</v>
      </c>
      <c r="I4" s="1" t="s">
        <v>4</v>
      </c>
      <c r="J4" s="1" t="s">
        <v>6</v>
      </c>
      <c r="L4" s="1" t="s">
        <v>13</v>
      </c>
      <c r="N4" s="1" t="s">
        <v>15</v>
      </c>
    </row>
    <row r="5" spans="1:11" ht="12.75">
      <c r="A5" s="1" t="s">
        <v>5</v>
      </c>
      <c r="B5" s="1" t="s">
        <v>0</v>
      </c>
      <c r="C5" s="1" t="s">
        <v>1</v>
      </c>
      <c r="D5" s="1" t="s">
        <v>7</v>
      </c>
      <c r="E5" s="1" t="s">
        <v>7</v>
      </c>
      <c r="F5" s="1" t="s">
        <v>12</v>
      </c>
      <c r="G5" s="1" t="s">
        <v>0</v>
      </c>
      <c r="H5" s="1" t="s">
        <v>1</v>
      </c>
      <c r="I5" s="1" t="s">
        <v>7</v>
      </c>
      <c r="J5" s="1" t="s">
        <v>7</v>
      </c>
      <c r="K5" s="1" t="s">
        <v>12</v>
      </c>
    </row>
    <row r="6" spans="1:14" ht="12.75">
      <c r="A6">
        <v>1</v>
      </c>
      <c r="B6" s="2">
        <f>14+9/16</f>
        <v>14.5625</v>
      </c>
      <c r="C6" s="2">
        <f>14+8/16</f>
        <v>14.5</v>
      </c>
      <c r="D6" s="7">
        <f>(B6+C6)/2</f>
        <v>14.53125</v>
      </c>
      <c r="E6" s="2">
        <f>ABS(B6-C6)</f>
        <v>0.0625</v>
      </c>
      <c r="F6" s="2"/>
      <c r="G6" s="2">
        <f>14+6/32</f>
        <v>14.1875</v>
      </c>
      <c r="H6" s="2">
        <f>14+6/32</f>
        <v>14.1875</v>
      </c>
      <c r="I6" s="7">
        <f>(G6+H6)/2</f>
        <v>14.1875</v>
      </c>
      <c r="J6" s="2">
        <f>ABS(G6-H6)</f>
        <v>0</v>
      </c>
      <c r="K6" s="2"/>
      <c r="L6" s="7">
        <f>(D6-I6)/2</f>
        <v>0.171875</v>
      </c>
      <c r="N6" s="5">
        <f>(I6-13.1)/2</f>
        <v>0.5437500000000002</v>
      </c>
    </row>
    <row r="7" spans="1:14" ht="12.75">
      <c r="A7">
        <v>3</v>
      </c>
      <c r="B7" s="2">
        <f>14+19/32</f>
        <v>14.59375</v>
      </c>
      <c r="C7" s="2">
        <f>14+17/32</f>
        <v>14.53125</v>
      </c>
      <c r="D7" s="7">
        <f>(B7+C7)/2</f>
        <v>14.5625</v>
      </c>
      <c r="E7" s="2">
        <f>ABS(B7-C7)</f>
        <v>0.0625</v>
      </c>
      <c r="F7" s="2"/>
      <c r="G7" s="2">
        <f>14+6/32</f>
        <v>14.1875</v>
      </c>
      <c r="H7" s="2">
        <f>14+9/32</f>
        <v>14.28125</v>
      </c>
      <c r="I7" s="7">
        <f>(G7+H7)/2</f>
        <v>14.234375</v>
      </c>
      <c r="J7" s="2">
        <f>ABS(G7-H7)</f>
        <v>0.09375</v>
      </c>
      <c r="K7" s="2"/>
      <c r="L7" s="7">
        <f>(D7-I7)/2</f>
        <v>0.1640625</v>
      </c>
      <c r="N7" s="5">
        <f>(I7-13.1)/2</f>
        <v>0.5671875000000002</v>
      </c>
    </row>
    <row r="8" spans="1:14" ht="12.75">
      <c r="A8">
        <v>4</v>
      </c>
      <c r="B8" s="2">
        <f>14+16/32</f>
        <v>14.5</v>
      </c>
      <c r="C8" s="2">
        <f>14+19/32</f>
        <v>14.59375</v>
      </c>
      <c r="D8" s="7">
        <f>(B8+C8)/2</f>
        <v>14.546875</v>
      </c>
      <c r="E8" s="2">
        <f>ABS(B8-C8)</f>
        <v>0.09375</v>
      </c>
      <c r="F8" s="2"/>
      <c r="G8" s="2">
        <f>14+8/32</f>
        <v>14.25</v>
      </c>
      <c r="H8" s="2">
        <f>14+6/32</f>
        <v>14.1875</v>
      </c>
      <c r="I8" s="7">
        <f>(G8+H8)/2</f>
        <v>14.21875</v>
      </c>
      <c r="J8" s="2">
        <f>ABS(G8-H8)</f>
        <v>0.0625</v>
      </c>
      <c r="K8" s="2"/>
      <c r="L8" s="7">
        <f>(D8-I8)/2</f>
        <v>0.1640625</v>
      </c>
      <c r="N8" s="5">
        <f>(I8-13.1)/2</f>
        <v>0.5593750000000002</v>
      </c>
    </row>
    <row r="9" spans="1:14" ht="12.75">
      <c r="A9">
        <v>5</v>
      </c>
      <c r="B9" s="2">
        <f>14+17/32</f>
        <v>14.53125</v>
      </c>
      <c r="C9" s="2">
        <f>14+18/32</f>
        <v>14.5625</v>
      </c>
      <c r="D9" s="7">
        <f>(B9+C9)/2</f>
        <v>14.546875</v>
      </c>
      <c r="E9" s="2">
        <f>ABS(B9-C9)</f>
        <v>0.03125</v>
      </c>
      <c r="F9" s="2"/>
      <c r="G9" s="2">
        <f>14+7/32</f>
        <v>14.21875</v>
      </c>
      <c r="H9" s="2">
        <f>14+7/32</f>
        <v>14.21875</v>
      </c>
      <c r="I9" s="7">
        <f>(G9+H9)/2</f>
        <v>14.21875</v>
      </c>
      <c r="J9" s="2">
        <f>ABS(G9-H9)</f>
        <v>0</v>
      </c>
      <c r="K9" s="2"/>
      <c r="L9" s="7">
        <f>(D9-I9)/2</f>
        <v>0.1640625</v>
      </c>
      <c r="N9" s="5">
        <f>(I9-13.1)/2</f>
        <v>0.5593750000000002</v>
      </c>
    </row>
    <row r="10" spans="1:14" ht="13.5" thickBot="1">
      <c r="A10">
        <v>6</v>
      </c>
      <c r="B10" s="3">
        <f>14+19/32</f>
        <v>14.59375</v>
      </c>
      <c r="C10" s="3">
        <f>14+18/32</f>
        <v>14.5625</v>
      </c>
      <c r="D10" s="8">
        <f>(B10+C10)/2</f>
        <v>14.578125</v>
      </c>
      <c r="E10" s="3">
        <f>ABS(B10-C10)</f>
        <v>0.03125</v>
      </c>
      <c r="F10" s="2"/>
      <c r="G10" s="3">
        <f>14+8/32</f>
        <v>14.25</v>
      </c>
      <c r="H10" s="3">
        <f>14+7/32</f>
        <v>14.21875</v>
      </c>
      <c r="I10" s="8">
        <f>(G10+H10)/2</f>
        <v>14.234375</v>
      </c>
      <c r="J10" s="3">
        <f>ABS(G10-H10)</f>
        <v>0.03125</v>
      </c>
      <c r="K10" s="2"/>
      <c r="L10" s="7">
        <f>(D10-I10)/2</f>
        <v>0.171875</v>
      </c>
      <c r="N10" s="6">
        <f>(I10-13.1)/2</f>
        <v>0.5671875000000002</v>
      </c>
    </row>
    <row r="11" spans="2:14" ht="12.75">
      <c r="B11" s="2"/>
      <c r="C11" s="4" t="s">
        <v>11</v>
      </c>
      <c r="D11" s="9">
        <f>(D6+D7+D8+D9+D10)/5</f>
        <v>14.553125</v>
      </c>
      <c r="E11" s="2">
        <f>MAX(E6:E10)</f>
        <v>0.09375</v>
      </c>
      <c r="F11" s="2">
        <f>1/32</f>
        <v>0.03125</v>
      </c>
      <c r="G11" s="2"/>
      <c r="H11" s="4" t="s">
        <v>11</v>
      </c>
      <c r="I11" s="9">
        <f>(I6+I7+I8+I9+I10)/5</f>
        <v>14.21875</v>
      </c>
      <c r="J11" s="2">
        <f>MAX(J6:J10)</f>
        <v>0.09375</v>
      </c>
      <c r="K11" s="2">
        <f>1/32</f>
        <v>0.03125</v>
      </c>
      <c r="L11" s="2"/>
      <c r="M11" s="2"/>
      <c r="N11" s="5">
        <f>(I11-13.1)/2</f>
        <v>0.5593750000000002</v>
      </c>
    </row>
    <row r="12" spans="2:13" ht="12.75">
      <c r="B12" s="2"/>
      <c r="C12" s="4" t="s">
        <v>9</v>
      </c>
      <c r="D12" s="10">
        <f>AVERAGE(D6:D10)</f>
        <v>14.553125</v>
      </c>
      <c r="E12" s="2">
        <f>E11+F11</f>
        <v>0.125</v>
      </c>
      <c r="F12" s="2"/>
      <c r="G12" s="2"/>
      <c r="H12" s="4" t="s">
        <v>9</v>
      </c>
      <c r="I12" s="10">
        <f>AVERAGE(I6:I10)</f>
        <v>14.21875</v>
      </c>
      <c r="J12" s="2">
        <f>J11+K11</f>
        <v>0.125</v>
      </c>
      <c r="K12" s="2"/>
      <c r="L12" s="2"/>
      <c r="M12" s="2"/>
    </row>
    <row r="13" spans="2:13" ht="12.75">
      <c r="B13" s="2"/>
      <c r="C13" s="4" t="s">
        <v>10</v>
      </c>
      <c r="D13" s="4"/>
      <c r="E13" s="2">
        <f>E11-F11</f>
        <v>0.0625</v>
      </c>
      <c r="F13" s="2"/>
      <c r="G13" s="2"/>
      <c r="H13" s="4" t="s">
        <v>10</v>
      </c>
      <c r="I13" s="4"/>
      <c r="J13" s="2">
        <f>J11-K11</f>
        <v>0.0625</v>
      </c>
      <c r="K13" s="2"/>
      <c r="L13" s="2"/>
      <c r="M13" s="2"/>
    </row>
    <row r="14" spans="2:13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2.75">
      <c r="B15" s="2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2"/>
      <c r="C19" s="2"/>
      <c r="D19" s="2"/>
      <c r="E19" s="2"/>
      <c r="F19" s="2"/>
      <c r="G19" s="2">
        <f>1/32</f>
        <v>0.03125</v>
      </c>
      <c r="H19" s="2"/>
      <c r="I19" s="2"/>
      <c r="J19" s="2"/>
      <c r="K19" s="2"/>
      <c r="L19" s="2"/>
      <c r="M19" s="2"/>
    </row>
  </sheetData>
  <printOptions horizontalCentered="1" verticalCentered="1"/>
  <pageMargins left="0.75" right="0.75" top="1" bottom="1" header="0.5" footer="0.5"/>
  <pageSetup fitToHeight="1" fitToWidth="1" orientation="landscape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Fulper</dc:creator>
  <cp:keywords/>
  <dc:description/>
  <cp:lastModifiedBy>Marilyn Fulper</cp:lastModifiedBy>
  <cp:lastPrinted>2001-12-08T21:49:18Z</cp:lastPrinted>
  <dcterms:created xsi:type="dcterms:W3CDTF">2001-12-08T20:46:24Z</dcterms:created>
  <cp:category/>
  <cp:version/>
  <cp:contentType/>
  <cp:contentStatus/>
</cp:coreProperties>
</file>