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5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<sst xmlns="http://schemas.openxmlformats.org/spreadsheetml/2006/main" count="25" uniqueCount="25">
  <si>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Abstracts Per Journal</t>
  </si>
  <si>
    <t>Issues Per year</t>
  </si>
  <si>
    <t>total abtracts</t>
  </si>
  <si>
    <t>facts to map</t>
  </si>
  <si>
    <t>hours of labor</t>
  </si>
  <si>
    <t>cost of labor</t>
  </si>
  <si>
    <t>person weeks of labor</t>
  </si>
  <si>
    <t>persons to finish in 1 year</t>
  </si>
  <si>
    <t>persons per institution to motivate</t>
  </si>
  <si>
    <t>Cost of Creating the Entire Knowledge Map for Biotechnology in 1 year</t>
  </si>
  <si>
    <t>slope</t>
  </si>
  <si>
    <t>intercept</t>
  </si>
  <si>
    <t>abstracts/year</t>
  </si>
  <si>
    <t>abstracts</t>
  </si>
  <si>
    <t>going as far back as</t>
  </si>
  <si>
    <t>abstracts per year in 1950</t>
  </si>
  <si>
    <t>abstracts per year in 2000</t>
  </si>
  <si>
    <t>preliminary estimate 12/00 - lvw</t>
  </si>
  <si>
    <t>Participating institutions</t>
  </si>
  <si>
    <t>Number of Journals</t>
  </si>
  <si>
    <t>Facts per Abstract</t>
  </si>
  <si>
    <t>Seconds per Fact to Translate</t>
  </si>
  <si>
    <t>Dollars per Hour</t>
  </si>
  <si>
    <t>Work Weeks per Year</t>
  </si>
  <si>
    <t>Work Hours per Week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</si>
</sst>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165" fontId="0" fillId="0" borderId="0" xfId="15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7" fontId="0" fillId="2" borderId="1" xfId="17" applyNumberFormat="1" applyFill="1" applyBorder="1" applyAlignment="1">
      <alignment/>
    </xf>
    <xf numFmtId="167" fontId="2" fillId="0" borderId="0" xfId="17" applyNumberFormat="1" applyFont="1" applyAlignment="1">
      <alignment/>
    </xf>
    <xf numFmtId="1" fontId="0" fillId="2" borderId="1" xfId="0" applyNumberFormat="1" applyFill="1" applyBorder="1" applyAlignment="1">
      <alignment horizontal="right"/>
    </xf>
    <xf numFmtId="1" fontId="0" fillId="2" borderId="1" xfId="15" applyNumberFormat="1" applyFill="1" applyBorder="1" applyAlignment="1">
      <alignment horizontal="right"/>
    </xf>
    <xf numFmtId="1" fontId="0" fillId="2" borderId="1" xfId="15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workbookViewId="0" topLeftCell="A1">
      <selection activeCell="E19" sqref="E19"/>
    </sheetView>
  </sheetViews>
  <sheetFormatPr defaultColWidth="9.140625" defaultRowHeight="12.75"/>
  <cols>
    <col min="1" max="1" width="20.421875" style="0" customWidth="1"/>
    <col min="2" max="3" width="6.421875" style="0" customWidth="1"/>
    <col min="4" max="8" width="14.421875" style="0" customWidth="1"/>
    <col min="9" max="9" width="5.57421875" style="0" customWidth="1"/>
  </cols>
  <sheetData>
    <row r="1" ht="18">
      <c r="A1" s="7" t="s">
        <v>9</v>
      </c>
    </row>
    <row r="2" ht="4.5" customHeight="1"/>
    <row r="3" ht="12.75">
      <c r="E3" t="s">
        <v>17</v>
      </c>
    </row>
    <row r="6" spans="2:3" ht="12.75">
      <c r="B6">
        <v>1950</v>
      </c>
      <c r="C6">
        <v>2000</v>
      </c>
    </row>
    <row r="7" spans="1:9" ht="12.75">
      <c r="A7" s="1" t="s">
        <v>19</v>
      </c>
      <c r="B7" s="2">
        <v>30</v>
      </c>
      <c r="C7" s="11">
        <v>3040</v>
      </c>
      <c r="E7" s="1" t="s">
        <v>20</v>
      </c>
      <c r="F7" s="14">
        <v>30</v>
      </c>
      <c r="H7" s="1" t="s">
        <v>22</v>
      </c>
      <c r="I7" s="9">
        <v>20</v>
      </c>
    </row>
    <row r="8" spans="1:9" ht="12.75">
      <c r="A8" s="1" t="s">
        <v>0</v>
      </c>
      <c r="B8" s="2">
        <v>10</v>
      </c>
      <c r="C8" s="11">
        <v>10</v>
      </c>
      <c r="E8" s="1" t="s">
        <v>21</v>
      </c>
      <c r="F8" s="14">
        <v>30</v>
      </c>
      <c r="H8" s="1" t="s">
        <v>23</v>
      </c>
      <c r="I8" s="13">
        <v>48</v>
      </c>
    </row>
    <row r="9" spans="1:9" ht="12.75">
      <c r="A9" s="1" t="s">
        <v>1</v>
      </c>
      <c r="B9" s="2">
        <v>4</v>
      </c>
      <c r="C9" s="11">
        <v>8</v>
      </c>
      <c r="E9" s="1" t="s">
        <v>18</v>
      </c>
      <c r="F9" s="12">
        <f>50</f>
        <v>50</v>
      </c>
      <c r="H9" s="1" t="s">
        <v>24</v>
      </c>
      <c r="I9" s="2">
        <v>10</v>
      </c>
    </row>
    <row r="11" spans="2:8" ht="12.75">
      <c r="B11" s="3"/>
      <c r="C11" s="15" t="s">
        <v>14</v>
      </c>
      <c r="D11" s="16">
        <f>1950</f>
        <v>1950</v>
      </c>
      <c r="E11" s="16">
        <f>D11+10</f>
        <v>1960</v>
      </c>
      <c r="F11" s="16">
        <f>E11+10</f>
        <v>1970</v>
      </c>
      <c r="G11" s="16">
        <f>F11+10</f>
        <v>1980</v>
      </c>
      <c r="H11" s="16">
        <f>G11+10</f>
        <v>1990</v>
      </c>
    </row>
    <row r="12" spans="3:8" ht="12.75">
      <c r="C12" s="1" t="s">
        <v>2</v>
      </c>
      <c r="D12" s="4">
        <f>SUM(Sheet2!D2:D53)</f>
        <v>6419130</v>
      </c>
      <c r="E12" s="4">
        <f>SUM(Sheet2!E2:E53)</f>
        <v>6200040</v>
      </c>
      <c r="F12" s="4">
        <f>SUM(Sheet2!F2:F53)</f>
        <v>5498240</v>
      </c>
      <c r="G12" s="4">
        <f>SUM(Sheet2!G2:G53)</f>
        <v>4312440</v>
      </c>
      <c r="H12" s="4">
        <f>SUM(Sheet2!H2:H53)</f>
        <v>2642640</v>
      </c>
    </row>
    <row r="13" spans="3:8" ht="12.75">
      <c r="C13" s="1" t="s">
        <v>3</v>
      </c>
      <c r="D13" s="6">
        <f>$F$7*D12</f>
        <v>192573900</v>
      </c>
      <c r="E13" s="6">
        <f>$F$7*E12</f>
        <v>186001200</v>
      </c>
      <c r="F13" s="6">
        <f>$F$7*F12</f>
        <v>164947200</v>
      </c>
      <c r="G13" s="6">
        <f>$F$7*G12</f>
        <v>129373200</v>
      </c>
      <c r="H13" s="6">
        <f>$F$7*H12</f>
        <v>79279200</v>
      </c>
    </row>
    <row r="14" spans="3:8" ht="12.75">
      <c r="C14" s="1" t="s">
        <v>4</v>
      </c>
      <c r="D14" s="6">
        <f>D13*$F$8/3600</f>
        <v>1604782.5</v>
      </c>
      <c r="E14" s="6">
        <f>E13*$F$8/3600</f>
        <v>1550010</v>
      </c>
      <c r="F14" s="6">
        <f>F13*$F$8/3600</f>
        <v>1374560</v>
      </c>
      <c r="G14" s="6">
        <f>G13*$F$8/3600</f>
        <v>1078110</v>
      </c>
      <c r="H14" s="6">
        <f>H13*$F$8/3600</f>
        <v>660660</v>
      </c>
    </row>
    <row r="15" spans="3:8" ht="12.75">
      <c r="C15" s="1" t="s">
        <v>5</v>
      </c>
      <c r="D15" s="10">
        <f>D14*$I$7</f>
        <v>32095650</v>
      </c>
      <c r="E15" s="10">
        <f>E14*$I$7</f>
        <v>31000200</v>
      </c>
      <c r="F15" s="10">
        <f>F14*$I$7</f>
        <v>27491200</v>
      </c>
      <c r="G15" s="10">
        <f>G14*$I$7</f>
        <v>21562200</v>
      </c>
      <c r="H15" s="10">
        <f>H14*$I$7</f>
        <v>13213200</v>
      </c>
    </row>
    <row r="16" spans="3:8" ht="12.75">
      <c r="C16" s="1" t="s">
        <v>6</v>
      </c>
      <c r="D16" s="6">
        <f>D14/$I$9</f>
        <v>160478.25</v>
      </c>
      <c r="E16" s="6">
        <f>E14/$I$9</f>
        <v>155001</v>
      </c>
      <c r="F16" s="6">
        <f>F14/$I$9</f>
        <v>137456</v>
      </c>
      <c r="G16" s="6">
        <f>G14/$I$9</f>
        <v>107811</v>
      </c>
      <c r="H16" s="6">
        <f>H14/$I$9</f>
        <v>66066</v>
      </c>
    </row>
    <row r="17" spans="3:8" ht="12.75">
      <c r="C17" s="1" t="s">
        <v>7</v>
      </c>
      <c r="D17" s="6">
        <f>D16/$I$8</f>
        <v>3343.296875</v>
      </c>
      <c r="E17" s="6">
        <f>E16/$I$8</f>
        <v>3229.1875</v>
      </c>
      <c r="F17" s="6">
        <f>F16/$I$8</f>
        <v>2863.6666666666665</v>
      </c>
      <c r="G17" s="6">
        <f>G16/$I$8</f>
        <v>2246.0625</v>
      </c>
      <c r="H17" s="6">
        <f>H16/$I$8</f>
        <v>1376.375</v>
      </c>
    </row>
    <row r="18" spans="3:8" ht="12.75">
      <c r="C18" s="1" t="s">
        <v>8</v>
      </c>
      <c r="D18" s="6">
        <f>D17/$F$9</f>
        <v>66.8659375</v>
      </c>
      <c r="E18" s="6">
        <f>E17/$F$9</f>
        <v>64.58375</v>
      </c>
      <c r="F18" s="6">
        <f>F17/$F$9</f>
        <v>57.27333333333333</v>
      </c>
      <c r="G18" s="6">
        <f>G17/$F$9</f>
        <v>44.92125</v>
      </c>
      <c r="H18" s="6">
        <f>H17/$F$9</f>
        <v>27.5275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J53"/>
  <sheetViews>
    <sheetView workbookViewId="0" topLeftCell="A1">
      <selection activeCell="G3" sqref="G3:J6"/>
    </sheetView>
  </sheetViews>
  <sheetFormatPr defaultColWidth="9.140625" defaultRowHeight="12.75"/>
  <sheetData>
    <row r="2" spans="3:4" ht="12.75">
      <c r="C2">
        <v>1950</v>
      </c>
      <c r="D2">
        <f>Sheet2!$I$5*(C2-1950)+Sheet2!I6</f>
        <v>1200</v>
      </c>
    </row>
    <row r="3" spans="3:9" ht="12.75">
      <c r="C3">
        <f>C2+1</f>
        <v>1951</v>
      </c>
      <c r="D3">
        <f>Sheet2!$I$5*(C3-1950)+Sheet1!A19</f>
        <v>4840</v>
      </c>
      <c r="H3" s="1" t="s">
        <v>15</v>
      </c>
      <c r="I3" s="8">
        <f>Sheet1!B7*Sheet1!B8*Sheet1!B9</f>
        <v>1200</v>
      </c>
    </row>
    <row r="4" spans="3:9" ht="12.75">
      <c r="C4">
        <f>C3+1</f>
        <v>1952</v>
      </c>
      <c r="D4">
        <f>Sheet2!$I$5*(C4-1950)+Sheet1!F7</f>
        <v>9710</v>
      </c>
      <c r="H4" s="1" t="s">
        <v>16</v>
      </c>
      <c r="I4" s="8">
        <f>Sheet1!C7*Sheet1!C8*Sheet1!C9</f>
        <v>243200</v>
      </c>
    </row>
    <row r="5" spans="3:10" ht="12.75">
      <c r="C5">
        <f>C4+1</f>
        <v>1953</v>
      </c>
      <c r="D5">
        <f>Sheet2!$I$5*(C5-1950)+Sheet1!A20</f>
        <v>14520</v>
      </c>
      <c r="H5" s="8" t="s">
        <v>10</v>
      </c>
      <c r="I5" s="8">
        <f>(I4-I3)/50</f>
        <v>4840</v>
      </c>
      <c r="J5" t="s">
        <v>12</v>
      </c>
    </row>
    <row r="6" spans="3:10" ht="12.75">
      <c r="C6">
        <f>C5+1</f>
        <v>1954</v>
      </c>
      <c r="D6">
        <f>Sheet2!$I$5*(C6-1950)+Sheet1!F8</f>
        <v>19390</v>
      </c>
      <c r="H6" s="8" t="s">
        <v>11</v>
      </c>
      <c r="I6" s="8">
        <f>I3</f>
        <v>1200</v>
      </c>
      <c r="J6" t="s">
        <v>13</v>
      </c>
    </row>
    <row r="7" spans="3:4" ht="12.75">
      <c r="C7">
        <f>C6+1</f>
        <v>1955</v>
      </c>
      <c r="D7">
        <f>Sheet2!$I$5*(C7-1950)+Sheet1!A22</f>
        <v>24200</v>
      </c>
    </row>
    <row r="8" spans="3:4" ht="12.75">
      <c r="C8">
        <f>C7+1</f>
        <v>1956</v>
      </c>
      <c r="D8">
        <f>Sheet2!$I$5*(C8-1950)+Sheet1!I7</f>
        <v>29060</v>
      </c>
    </row>
    <row r="9" spans="3:4" ht="12.75">
      <c r="C9">
        <f>C8+1</f>
        <v>1957</v>
      </c>
      <c r="D9">
        <f>Sheet2!$I$5*(C9-1950)+Sheet1!A24</f>
        <v>33880</v>
      </c>
    </row>
    <row r="10" spans="3:4" ht="12.75">
      <c r="C10">
        <f>C9+1</f>
        <v>1958</v>
      </c>
      <c r="D10">
        <f>Sheet2!$I$5*(C10-1950)+Sheet1!I9</f>
        <v>38730</v>
      </c>
    </row>
    <row r="11" spans="3:4" ht="12.75">
      <c r="C11">
        <f>C10+1</f>
        <v>1959</v>
      </c>
      <c r="D11">
        <f>Sheet2!$I$5*(C11-1950)+Sheet1!A26</f>
        <v>43560</v>
      </c>
    </row>
    <row r="12" spans="3:5" ht="12.75">
      <c r="C12">
        <f>C11+1</f>
        <v>1960</v>
      </c>
      <c r="D12">
        <f>Sheet2!$I$5*(C12-1950)+Sheet1!A27</f>
        <v>48400</v>
      </c>
      <c r="E12">
        <f>D12</f>
        <v>48400</v>
      </c>
    </row>
    <row r="13" spans="3:5" ht="12.75">
      <c r="C13">
        <f>C12+1</f>
        <v>1961</v>
      </c>
      <c r="D13">
        <f>Sheet2!$I$5*(C13-1950)+Sheet1!A28</f>
        <v>53240</v>
      </c>
      <c r="E13">
        <f>D13</f>
        <v>53240</v>
      </c>
    </row>
    <row r="14" spans="3:5" ht="12.75">
      <c r="C14">
        <f>C13+1</f>
        <v>1962</v>
      </c>
      <c r="D14">
        <f>Sheet2!$I$5*(C14-1950)+Sheet1!A29</f>
        <v>58080</v>
      </c>
      <c r="E14">
        <f>D14</f>
        <v>58080</v>
      </c>
    </row>
    <row r="15" spans="3:5" ht="12.75">
      <c r="C15">
        <f>C14+1</f>
        <v>1963</v>
      </c>
      <c r="D15">
        <f>Sheet2!$I$5*(C15-1950)+Sheet1!A30</f>
        <v>62920</v>
      </c>
      <c r="E15">
        <f>D15</f>
        <v>62920</v>
      </c>
    </row>
    <row r="16" spans="3:5" ht="12.75">
      <c r="C16">
        <f>C15+1</f>
        <v>1964</v>
      </c>
      <c r="D16">
        <f>Sheet2!$I$5*(C16-1950)+Sheet1!A31</f>
        <v>67760</v>
      </c>
      <c r="E16">
        <f>D16</f>
        <v>67760</v>
      </c>
    </row>
    <row r="17" spans="3:5" ht="12.75">
      <c r="C17">
        <f>C16+1</f>
        <v>1965</v>
      </c>
      <c r="D17">
        <f>Sheet2!$I$5*(C17-1950)+Sheet1!A32</f>
        <v>72600</v>
      </c>
      <c r="E17">
        <f>D17</f>
        <v>72600</v>
      </c>
    </row>
    <row r="18" spans="3:5" ht="12.75">
      <c r="C18">
        <f>C17+1</f>
        <v>1966</v>
      </c>
      <c r="D18">
        <f>Sheet2!$I$5*(C18-1950)+Sheet1!A33</f>
        <v>77440</v>
      </c>
      <c r="E18">
        <f>D18</f>
        <v>77440</v>
      </c>
    </row>
    <row r="19" spans="3:5" ht="12.75">
      <c r="C19">
        <f>C18+1</f>
        <v>1967</v>
      </c>
      <c r="D19">
        <f>Sheet2!$I$5*(C19-1950)+Sheet1!A34</f>
        <v>82280</v>
      </c>
      <c r="E19">
        <f>D19</f>
        <v>82280</v>
      </c>
    </row>
    <row r="20" spans="3:5" ht="12.75">
      <c r="C20">
        <f>C19+1</f>
        <v>1968</v>
      </c>
      <c r="D20">
        <f>Sheet2!$I$5*(C20-1950)+Sheet1!A35</f>
        <v>87120</v>
      </c>
      <c r="E20">
        <f>D20</f>
        <v>87120</v>
      </c>
    </row>
    <row r="21" spans="3:5" ht="12.75">
      <c r="C21">
        <f>C20+1</f>
        <v>1969</v>
      </c>
      <c r="D21">
        <f>Sheet2!$I$5*(C21-1950)+Sheet1!A36</f>
        <v>91960</v>
      </c>
      <c r="E21">
        <f>D21</f>
        <v>91960</v>
      </c>
    </row>
    <row r="22" spans="3:6" ht="12.75">
      <c r="C22">
        <f>C21+1</f>
        <v>1970</v>
      </c>
      <c r="D22">
        <f>Sheet2!$I$5*(C22-1950)+Sheet1!A37</f>
        <v>96800</v>
      </c>
      <c r="E22">
        <f>D22</f>
        <v>96800</v>
      </c>
      <c r="F22" s="5">
        <f>E22</f>
        <v>96800</v>
      </c>
    </row>
    <row r="23" spans="3:6" ht="12.75">
      <c r="C23">
        <f>C22+1</f>
        <v>1971</v>
      </c>
      <c r="D23">
        <f>Sheet2!$I$5*(C23-1950)+Sheet1!A38</f>
        <v>101640</v>
      </c>
      <c r="E23">
        <f>D23</f>
        <v>101640</v>
      </c>
      <c r="F23" s="5">
        <f>E23</f>
        <v>101640</v>
      </c>
    </row>
    <row r="24" spans="3:6" ht="12.75">
      <c r="C24">
        <f>C23+1</f>
        <v>1972</v>
      </c>
      <c r="D24">
        <f>Sheet2!$I$5*(C24-1950)+Sheet1!A39</f>
        <v>106480</v>
      </c>
      <c r="E24">
        <f>D24</f>
        <v>106480</v>
      </c>
      <c r="F24" s="5">
        <f>E24</f>
        <v>106480</v>
      </c>
    </row>
    <row r="25" spans="3:6" ht="12.75">
      <c r="C25">
        <f>C24+1</f>
        <v>1973</v>
      </c>
      <c r="D25">
        <f>Sheet2!$I$5*(C25-1950)+Sheet1!A40</f>
        <v>111320</v>
      </c>
      <c r="E25">
        <f>D25</f>
        <v>111320</v>
      </c>
      <c r="F25" s="5">
        <f>E25</f>
        <v>111320</v>
      </c>
    </row>
    <row r="26" spans="3:6" ht="12.75">
      <c r="C26">
        <f>C25+1</f>
        <v>1974</v>
      </c>
      <c r="D26">
        <f>Sheet2!$I$5*(C26-1950)+Sheet1!A41</f>
        <v>116160</v>
      </c>
      <c r="E26">
        <f>D26</f>
        <v>116160</v>
      </c>
      <c r="F26" s="5">
        <f>E26</f>
        <v>116160</v>
      </c>
    </row>
    <row r="27" spans="3:6" ht="12.75">
      <c r="C27">
        <f>C26+1</f>
        <v>1975</v>
      </c>
      <c r="D27">
        <f>Sheet2!$I$5*(C27-1950)+Sheet1!A42</f>
        <v>121000</v>
      </c>
      <c r="E27">
        <f>D27</f>
        <v>121000</v>
      </c>
      <c r="F27" s="5">
        <f>E27</f>
        <v>121000</v>
      </c>
    </row>
    <row r="28" spans="3:6" ht="12.75">
      <c r="C28">
        <f>C27+1</f>
        <v>1976</v>
      </c>
      <c r="D28">
        <f>Sheet2!$I$5*(C28-1950)+Sheet1!A43</f>
        <v>125840</v>
      </c>
      <c r="E28">
        <f>D28</f>
        <v>125840</v>
      </c>
      <c r="F28" s="5">
        <f>E28</f>
        <v>125840</v>
      </c>
    </row>
    <row r="29" spans="3:6" ht="12.75">
      <c r="C29">
        <f>C28+1</f>
        <v>1977</v>
      </c>
      <c r="D29">
        <f>Sheet2!$I$5*(C29-1950)+Sheet1!A44</f>
        <v>130680</v>
      </c>
      <c r="E29">
        <f>D29</f>
        <v>130680</v>
      </c>
      <c r="F29" s="5">
        <f>E29</f>
        <v>130680</v>
      </c>
    </row>
    <row r="30" spans="3:6" ht="12.75">
      <c r="C30">
        <f>C29+1</f>
        <v>1978</v>
      </c>
      <c r="D30">
        <f>Sheet2!$I$5*(C30-1950)+Sheet1!A45</f>
        <v>135520</v>
      </c>
      <c r="E30">
        <f>D30</f>
        <v>135520</v>
      </c>
      <c r="F30" s="5">
        <f>E30</f>
        <v>135520</v>
      </c>
    </row>
    <row r="31" spans="3:6" ht="12.75">
      <c r="C31">
        <f>C30+1</f>
        <v>1979</v>
      </c>
      <c r="D31">
        <f>Sheet2!$I$5*(C31-1950)+Sheet1!A46</f>
        <v>140360</v>
      </c>
      <c r="E31">
        <f>D31</f>
        <v>140360</v>
      </c>
      <c r="F31" s="5">
        <f>E31</f>
        <v>140360</v>
      </c>
    </row>
    <row r="32" spans="3:7" ht="12.75">
      <c r="C32">
        <f>C31+1</f>
        <v>1980</v>
      </c>
      <c r="D32">
        <f>Sheet2!$I$5*(C32-1950)+Sheet1!A47</f>
        <v>145200</v>
      </c>
      <c r="E32">
        <f>D32</f>
        <v>145200</v>
      </c>
      <c r="F32" s="5">
        <f>E32</f>
        <v>145200</v>
      </c>
      <c r="G32">
        <f>F32</f>
        <v>145200</v>
      </c>
    </row>
    <row r="33" spans="3:7" ht="12.75">
      <c r="C33">
        <f>C32+1</f>
        <v>1981</v>
      </c>
      <c r="D33">
        <f>Sheet2!$I$5*(C33-1950)+Sheet1!A48</f>
        <v>150040</v>
      </c>
      <c r="E33">
        <f>D33</f>
        <v>150040</v>
      </c>
      <c r="F33" s="5">
        <f>E33</f>
        <v>150040</v>
      </c>
      <c r="G33">
        <f>F33</f>
        <v>150040</v>
      </c>
    </row>
    <row r="34" spans="3:7" ht="12.75">
      <c r="C34">
        <f>C33+1</f>
        <v>1982</v>
      </c>
      <c r="D34">
        <f>Sheet2!$I$5*(C34-1950)+Sheet1!A49</f>
        <v>154880</v>
      </c>
      <c r="E34">
        <f>D34</f>
        <v>154880</v>
      </c>
      <c r="F34" s="5">
        <f>E34</f>
        <v>154880</v>
      </c>
      <c r="G34">
        <f>F34</f>
        <v>154880</v>
      </c>
    </row>
    <row r="35" spans="3:7" ht="12.75">
      <c r="C35">
        <f>C34+1</f>
        <v>1983</v>
      </c>
      <c r="D35">
        <f>Sheet2!$I$5*(C35-1950)+Sheet1!A50</f>
        <v>159720</v>
      </c>
      <c r="E35">
        <f>D35</f>
        <v>159720</v>
      </c>
      <c r="F35" s="5">
        <f>E35</f>
        <v>159720</v>
      </c>
      <c r="G35">
        <f>F35</f>
        <v>159720</v>
      </c>
    </row>
    <row r="36" spans="3:7" ht="12.75">
      <c r="C36">
        <f>C35+1</f>
        <v>1984</v>
      </c>
      <c r="D36">
        <f>Sheet2!$I$5*(C36-1950)+Sheet1!A51</f>
        <v>164560</v>
      </c>
      <c r="E36">
        <f>D36</f>
        <v>164560</v>
      </c>
      <c r="F36" s="5">
        <f>E36</f>
        <v>164560</v>
      </c>
      <c r="G36">
        <f>F36</f>
        <v>164560</v>
      </c>
    </row>
    <row r="37" spans="3:7" ht="12.75">
      <c r="C37">
        <f>C36+1</f>
        <v>1985</v>
      </c>
      <c r="D37">
        <f>Sheet2!$I$5*(C37-1950)+Sheet1!A52</f>
        <v>169400</v>
      </c>
      <c r="E37">
        <f>D37</f>
        <v>169400</v>
      </c>
      <c r="F37" s="5">
        <f>E37</f>
        <v>169400</v>
      </c>
      <c r="G37">
        <f>F37</f>
        <v>169400</v>
      </c>
    </row>
    <row r="38" spans="3:7" ht="12.75">
      <c r="C38">
        <f>C37+1</f>
        <v>1986</v>
      </c>
      <c r="D38">
        <f>Sheet2!$I$5*(C38-1950)+Sheet1!A53</f>
        <v>174240</v>
      </c>
      <c r="E38">
        <f>D38</f>
        <v>174240</v>
      </c>
      <c r="F38" s="5">
        <f>E38</f>
        <v>174240</v>
      </c>
      <c r="G38">
        <f>F38</f>
        <v>174240</v>
      </c>
    </row>
    <row r="39" spans="3:7" ht="12.75">
      <c r="C39">
        <f>C38+1</f>
        <v>1987</v>
      </c>
      <c r="D39">
        <f>Sheet2!$I$5*(C39-1950)+Sheet1!A54</f>
        <v>179080</v>
      </c>
      <c r="E39">
        <f>D39</f>
        <v>179080</v>
      </c>
      <c r="F39" s="5">
        <f>E39</f>
        <v>179080</v>
      </c>
      <c r="G39">
        <f>F39</f>
        <v>179080</v>
      </c>
    </row>
    <row r="40" spans="3:7" ht="12.75">
      <c r="C40">
        <f>C39+1</f>
        <v>1988</v>
      </c>
      <c r="D40">
        <f>Sheet2!$I$5*(C40-1950)+Sheet1!A55</f>
        <v>183920</v>
      </c>
      <c r="E40">
        <f>D40</f>
        <v>183920</v>
      </c>
      <c r="F40" s="5">
        <f>E40</f>
        <v>183920</v>
      </c>
      <c r="G40">
        <f>F40</f>
        <v>183920</v>
      </c>
    </row>
    <row r="41" spans="3:7" ht="12.75">
      <c r="C41">
        <f>C40+1</f>
        <v>1989</v>
      </c>
      <c r="D41">
        <f>Sheet2!$I$5*(C41-1950)+Sheet1!A56</f>
        <v>188760</v>
      </c>
      <c r="E41">
        <f>D41</f>
        <v>188760</v>
      </c>
      <c r="F41" s="5">
        <f>E41</f>
        <v>188760</v>
      </c>
      <c r="G41">
        <f>F41</f>
        <v>188760</v>
      </c>
    </row>
    <row r="42" spans="3:8" ht="12.75">
      <c r="C42">
        <f>C41+1</f>
        <v>1990</v>
      </c>
      <c r="D42">
        <f>Sheet2!$I$5*(C42-1950)+Sheet1!A57</f>
        <v>193600</v>
      </c>
      <c r="E42">
        <f>D42</f>
        <v>193600</v>
      </c>
      <c r="F42" s="5">
        <f>E42</f>
        <v>193600</v>
      </c>
      <c r="G42">
        <f>F42</f>
        <v>193600</v>
      </c>
      <c r="H42">
        <f>G42</f>
        <v>193600</v>
      </c>
    </row>
    <row r="43" spans="3:8" ht="12.75">
      <c r="C43">
        <f>C42+1</f>
        <v>1991</v>
      </c>
      <c r="D43">
        <f>Sheet2!$I$5*(C43-1950)+Sheet1!A58</f>
        <v>198440</v>
      </c>
      <c r="E43">
        <f>D43</f>
        <v>198440</v>
      </c>
      <c r="F43" s="5">
        <f>E43</f>
        <v>198440</v>
      </c>
      <c r="G43">
        <f>F43</f>
        <v>198440</v>
      </c>
      <c r="H43">
        <f>G43</f>
        <v>198440</v>
      </c>
    </row>
    <row r="44" spans="3:8" ht="12.75">
      <c r="C44">
        <f>C43+1</f>
        <v>1992</v>
      </c>
      <c r="D44">
        <f>Sheet2!$I$5*(C44-1950)+Sheet1!A59</f>
        <v>203280</v>
      </c>
      <c r="E44">
        <f>D44</f>
        <v>203280</v>
      </c>
      <c r="F44" s="5">
        <f>E44</f>
        <v>203280</v>
      </c>
      <c r="G44">
        <f>F44</f>
        <v>203280</v>
      </c>
      <c r="H44">
        <f>G44</f>
        <v>203280</v>
      </c>
    </row>
    <row r="45" spans="3:8" ht="12.75">
      <c r="C45">
        <f>C44+1</f>
        <v>1993</v>
      </c>
      <c r="D45">
        <f>Sheet2!$I$5*(C45-1950)+Sheet1!A60</f>
        <v>208120</v>
      </c>
      <c r="E45">
        <f>D45</f>
        <v>208120</v>
      </c>
      <c r="F45" s="5">
        <f>E45</f>
        <v>208120</v>
      </c>
      <c r="G45">
        <f>F45</f>
        <v>208120</v>
      </c>
      <c r="H45">
        <f>G45</f>
        <v>208120</v>
      </c>
    </row>
    <row r="46" spans="3:8" ht="12.75">
      <c r="C46">
        <f>C45+1</f>
        <v>1994</v>
      </c>
      <c r="D46">
        <f>Sheet2!$I$5*(C46-1950)+Sheet1!A61</f>
        <v>212960</v>
      </c>
      <c r="E46">
        <f>D46</f>
        <v>212960</v>
      </c>
      <c r="F46" s="5">
        <f>E46</f>
        <v>212960</v>
      </c>
      <c r="G46">
        <f>F46</f>
        <v>212960</v>
      </c>
      <c r="H46">
        <f>G46</f>
        <v>212960</v>
      </c>
    </row>
    <row r="47" spans="3:8" ht="12.75">
      <c r="C47">
        <f>C46+1</f>
        <v>1995</v>
      </c>
      <c r="D47">
        <f>Sheet2!$I$5*(C47-1950)+Sheet1!A62</f>
        <v>217800</v>
      </c>
      <c r="E47">
        <f>D47</f>
        <v>217800</v>
      </c>
      <c r="F47" s="5">
        <f>E47</f>
        <v>217800</v>
      </c>
      <c r="G47">
        <f>F47</f>
        <v>217800</v>
      </c>
      <c r="H47">
        <f>G47</f>
        <v>217800</v>
      </c>
    </row>
    <row r="48" spans="3:8" ht="12.75">
      <c r="C48">
        <f>C47+1</f>
        <v>1996</v>
      </c>
      <c r="D48">
        <f>Sheet2!$I$5*(C48-1950)+Sheet1!A63</f>
        <v>222640</v>
      </c>
      <c r="E48">
        <f>D48</f>
        <v>222640</v>
      </c>
      <c r="F48" s="5">
        <f>E48</f>
        <v>222640</v>
      </c>
      <c r="G48">
        <f>F48</f>
        <v>222640</v>
      </c>
      <c r="H48">
        <f>G48</f>
        <v>222640</v>
      </c>
    </row>
    <row r="49" spans="3:8" ht="12.75">
      <c r="C49">
        <f>C48+1</f>
        <v>1997</v>
      </c>
      <c r="D49">
        <f>Sheet2!$I$5*(C49-1950)+Sheet1!A64</f>
        <v>227480</v>
      </c>
      <c r="E49">
        <f>D49</f>
        <v>227480</v>
      </c>
      <c r="F49" s="5">
        <f>E49</f>
        <v>227480</v>
      </c>
      <c r="G49">
        <f>F49</f>
        <v>227480</v>
      </c>
      <c r="H49">
        <f>G49</f>
        <v>227480</v>
      </c>
    </row>
    <row r="50" spans="3:8" ht="12.75">
      <c r="C50">
        <f>C49+1</f>
        <v>1998</v>
      </c>
      <c r="D50">
        <f>Sheet2!$I$5*(C50-1950)+Sheet1!A65</f>
        <v>232320</v>
      </c>
      <c r="E50">
        <f>D50</f>
        <v>232320</v>
      </c>
      <c r="F50" s="5">
        <f>E50</f>
        <v>232320</v>
      </c>
      <c r="G50">
        <f>F50</f>
        <v>232320</v>
      </c>
      <c r="H50">
        <f>G50</f>
        <v>232320</v>
      </c>
    </row>
    <row r="51" spans="3:8" ht="12.75">
      <c r="C51">
        <f>C50+1</f>
        <v>1999</v>
      </c>
      <c r="D51">
        <f>Sheet2!$I$5*(C51-1950)+Sheet1!A66</f>
        <v>237160</v>
      </c>
      <c r="E51">
        <f>D51</f>
        <v>237160</v>
      </c>
      <c r="F51" s="5">
        <f>E51</f>
        <v>237160</v>
      </c>
      <c r="G51">
        <f>F51</f>
        <v>237160</v>
      </c>
      <c r="H51">
        <f>G51</f>
        <v>237160</v>
      </c>
    </row>
    <row r="52" spans="3:8" ht="12.75">
      <c r="C52">
        <f>C51+1</f>
        <v>2000</v>
      </c>
      <c r="D52">
        <f>Sheet2!$I$5*(C52-1950)+Sheet1!A67</f>
        <v>242000</v>
      </c>
      <c r="E52">
        <f>D52</f>
        <v>242000</v>
      </c>
      <c r="F52" s="5">
        <f>E52</f>
        <v>242000</v>
      </c>
      <c r="G52">
        <f>F52</f>
        <v>242000</v>
      </c>
      <c r="H52">
        <f>G52</f>
        <v>242000</v>
      </c>
    </row>
    <row r="53" spans="3:8" ht="12.75">
      <c r="C53" s="5">
        <f>C52+1</f>
        <v>2001</v>
      </c>
      <c r="D53" s="3">
        <f>Sheet2!$I$5*(C53-1950)+Sheet1!A68</f>
        <v>246840</v>
      </c>
      <c r="E53" s="3">
        <f>D53</f>
        <v>246840</v>
      </c>
      <c r="F53" s="3">
        <f>E53</f>
        <v>246840</v>
      </c>
      <c r="G53" s="3">
        <f>F53</f>
        <v>246840</v>
      </c>
      <c r="H53" s="3">
        <f>G53</f>
        <v>246840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Design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Van Warren</dc:creator>
  <cp:keywords/>
  <dc:description/>
  <cp:lastModifiedBy>L. Van Warren</cp:lastModifiedBy>
  <dcterms:created xsi:type="dcterms:W3CDTF">2000-12-21T17:01:01Z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