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charts/chart6.xml" ContentType="application/vnd.openxmlformats-officedocument.drawingml.char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45" windowWidth="18045" windowHeight="8985" activeTab="1"/>
  </bookViews>
  <sheets>
    <sheet name="Calibration" sheetId="4" r:id="rId1"/>
    <sheet name="Component Sizing" sheetId="5" r:id="rId2"/>
  </sheets>
  <calcPr calcId="125725"/>
</workbook>
</file>

<file path=xl/calcChain.xml><?xml version="1.0" encoding="utf-8"?>
<calcChain xmlns="http://schemas.openxmlformats.org/spreadsheetml/2006/main">
  <c r="D27" i="5"/>
  <c r="D28"/>
  <c r="D29"/>
  <c r="D30"/>
  <c r="D31"/>
  <c r="D32"/>
  <c r="D33"/>
  <c r="D34"/>
  <c r="D35"/>
  <c r="D36"/>
  <c r="D37"/>
  <c r="D26"/>
  <c r="D9"/>
  <c r="D10" s="1"/>
  <c r="D11" s="1"/>
  <c r="D12" s="1"/>
  <c r="D13" s="1"/>
  <c r="D14" s="1"/>
  <c r="D15" s="1"/>
  <c r="D16" s="1"/>
  <c r="D17" s="1"/>
  <c r="D18" s="1"/>
  <c r="D8"/>
  <c r="F25"/>
  <c r="G25"/>
  <c r="H25"/>
  <c r="I25"/>
  <c r="J25"/>
  <c r="K25"/>
  <c r="L25"/>
  <c r="M25"/>
  <c r="N25"/>
  <c r="O25"/>
  <c r="P25"/>
  <c r="E25"/>
  <c r="G6"/>
  <c r="H6" s="1"/>
  <c r="I6" s="1"/>
  <c r="J6" s="1"/>
  <c r="K6" s="1"/>
  <c r="L6" s="1"/>
  <c r="M6" s="1"/>
  <c r="N6" s="1"/>
  <c r="O6" s="1"/>
  <c r="P6" s="1"/>
  <c r="F6"/>
  <c r="C4"/>
  <c r="G4"/>
  <c r="E17" i="4"/>
  <c r="E18" s="1"/>
  <c r="E19" s="1"/>
  <c r="E20" s="1"/>
  <c r="E21" s="1"/>
  <c r="E16"/>
  <c r="F15"/>
  <c r="G15"/>
  <c r="I15" s="1"/>
  <c r="K15" s="1"/>
  <c r="F17"/>
  <c r="E26" i="5"/>
  <c r="E27"/>
  <c r="K9" i="4"/>
  <c r="K8"/>
  <c r="K7"/>
  <c r="K6"/>
  <c r="F6"/>
  <c r="Q6" s="1"/>
  <c r="Q5"/>
  <c r="M5"/>
  <c r="K5"/>
  <c r="N5" s="1"/>
  <c r="J5"/>
  <c r="P5" s="1"/>
  <c r="M4"/>
  <c r="K4"/>
  <c r="J4"/>
  <c r="N4" s="1"/>
  <c r="F16" l="1"/>
  <c r="F18"/>
  <c r="G17"/>
  <c r="I17" s="1"/>
  <c r="K17" s="1"/>
  <c r="G16"/>
  <c r="I16" s="1"/>
  <c r="K16" s="1"/>
  <c r="F28" i="5"/>
  <c r="F26"/>
  <c r="F27"/>
  <c r="G26"/>
  <c r="G27"/>
  <c r="P4" i="4"/>
  <c r="J6"/>
  <c r="M6"/>
  <c r="F7"/>
  <c r="G28" i="5" l="1"/>
  <c r="F19" i="4"/>
  <c r="G18"/>
  <c r="I18" s="1"/>
  <c r="K18" s="1"/>
  <c r="E28" i="5"/>
  <c r="H29"/>
  <c r="H28"/>
  <c r="H27"/>
  <c r="H26"/>
  <c r="F8" i="4"/>
  <c r="M7"/>
  <c r="J7"/>
  <c r="Q7"/>
  <c r="N6"/>
  <c r="P6"/>
  <c r="F20" l="1"/>
  <c r="G19"/>
  <c r="I19" s="1"/>
  <c r="K19" s="1"/>
  <c r="I29" i="5"/>
  <c r="I28"/>
  <c r="I27"/>
  <c r="I26"/>
  <c r="E29"/>
  <c r="F29"/>
  <c r="G29"/>
  <c r="P7" i="4"/>
  <c r="N7"/>
  <c r="Q8"/>
  <c r="F9"/>
  <c r="M8"/>
  <c r="J8"/>
  <c r="G20" l="1"/>
  <c r="I20" s="1"/>
  <c r="K20" s="1"/>
  <c r="E30" i="5"/>
  <c r="J31"/>
  <c r="G30"/>
  <c r="F30"/>
  <c r="H30"/>
  <c r="J30"/>
  <c r="J29"/>
  <c r="J28"/>
  <c r="J27"/>
  <c r="J26"/>
  <c r="I30"/>
  <c r="N8" i="4"/>
  <c r="P8"/>
  <c r="M9"/>
  <c r="J9"/>
  <c r="Q9"/>
  <c r="G21" l="1"/>
  <c r="I21" s="1"/>
  <c r="K21" s="1"/>
  <c r="F21"/>
  <c r="K11" i="5" s="1"/>
  <c r="K31"/>
  <c r="K30"/>
  <c r="K29"/>
  <c r="K28"/>
  <c r="K27"/>
  <c r="K26"/>
  <c r="K12"/>
  <c r="K8"/>
  <c r="E31"/>
  <c r="E12"/>
  <c r="F31"/>
  <c r="G12"/>
  <c r="G31"/>
  <c r="H31"/>
  <c r="I31"/>
  <c r="I12"/>
  <c r="P9" i="4"/>
  <c r="N9"/>
  <c r="K9" i="5" l="1"/>
  <c r="H12"/>
  <c r="F12"/>
  <c r="K10"/>
  <c r="K7"/>
  <c r="E7"/>
  <c r="E4"/>
  <c r="F7"/>
  <c r="G7"/>
  <c r="E8"/>
  <c r="F8"/>
  <c r="G8"/>
  <c r="F9"/>
  <c r="G9"/>
  <c r="H10"/>
  <c r="H7"/>
  <c r="E9"/>
  <c r="H8"/>
  <c r="H9"/>
  <c r="I7"/>
  <c r="I8"/>
  <c r="E10"/>
  <c r="G10"/>
  <c r="I9"/>
  <c r="I10"/>
  <c r="F10"/>
  <c r="F11"/>
  <c r="J12"/>
  <c r="J8"/>
  <c r="J11"/>
  <c r="J7"/>
  <c r="E11"/>
  <c r="G11"/>
  <c r="H11"/>
  <c r="J10"/>
  <c r="J9"/>
  <c r="I11"/>
  <c r="E32"/>
  <c r="E13"/>
  <c r="F13"/>
  <c r="G13"/>
  <c r="G32"/>
  <c r="F32"/>
  <c r="H32"/>
  <c r="H13"/>
  <c r="I32"/>
  <c r="I13"/>
  <c r="J32"/>
  <c r="J13"/>
  <c r="L14"/>
  <c r="L12"/>
  <c r="L10"/>
  <c r="L8"/>
  <c r="L33"/>
  <c r="L32"/>
  <c r="L31"/>
  <c r="L30"/>
  <c r="L29"/>
  <c r="L28"/>
  <c r="L27"/>
  <c r="L26"/>
  <c r="L13"/>
  <c r="L11"/>
  <c r="L9"/>
  <c r="L7"/>
  <c r="K32"/>
  <c r="K13"/>
  <c r="M33" l="1"/>
  <c r="M32"/>
  <c r="M31"/>
  <c r="M30"/>
  <c r="M29"/>
  <c r="M28"/>
  <c r="M27"/>
  <c r="M26"/>
  <c r="M13"/>
  <c r="M11"/>
  <c r="M9"/>
  <c r="M7"/>
  <c r="M14"/>
  <c r="M12"/>
  <c r="M10"/>
  <c r="M8"/>
  <c r="E33"/>
  <c r="E14"/>
  <c r="F33"/>
  <c r="G14"/>
  <c r="F14"/>
  <c r="G33"/>
  <c r="H14"/>
  <c r="H33"/>
  <c r="I14"/>
  <c r="I33"/>
  <c r="J14"/>
  <c r="J33"/>
  <c r="K33"/>
  <c r="K14"/>
  <c r="E34" l="1"/>
  <c r="E15"/>
  <c r="F15"/>
  <c r="G15"/>
  <c r="G34"/>
  <c r="F34"/>
  <c r="H34"/>
  <c r="H15"/>
  <c r="I34"/>
  <c r="I15"/>
  <c r="J34"/>
  <c r="J15"/>
  <c r="K34"/>
  <c r="K15"/>
  <c r="L34"/>
  <c r="L15"/>
  <c r="N16"/>
  <c r="N14"/>
  <c r="N12"/>
  <c r="N10"/>
  <c r="N8"/>
  <c r="N35"/>
  <c r="N34"/>
  <c r="N33"/>
  <c r="N32"/>
  <c r="N31"/>
  <c r="N30"/>
  <c r="N29"/>
  <c r="N28"/>
  <c r="N27"/>
  <c r="N26"/>
  <c r="N15"/>
  <c r="N13"/>
  <c r="N11"/>
  <c r="N9"/>
  <c r="N7"/>
  <c r="M15"/>
  <c r="M34"/>
  <c r="O35" l="1"/>
  <c r="O34"/>
  <c r="O33"/>
  <c r="O32"/>
  <c r="O31"/>
  <c r="O30"/>
  <c r="O29"/>
  <c r="O28"/>
  <c r="O27"/>
  <c r="O26"/>
  <c r="O15"/>
  <c r="O13"/>
  <c r="O11"/>
  <c r="O9"/>
  <c r="O7"/>
  <c r="O16"/>
  <c r="O14"/>
  <c r="O12"/>
  <c r="O10"/>
  <c r="O8"/>
  <c r="E35"/>
  <c r="E16"/>
  <c r="F35"/>
  <c r="F16"/>
  <c r="G16"/>
  <c r="G35"/>
  <c r="H16"/>
  <c r="H35"/>
  <c r="I35"/>
  <c r="I16"/>
  <c r="J16"/>
  <c r="J35"/>
  <c r="K35"/>
  <c r="K16"/>
  <c r="L16"/>
  <c r="L35"/>
  <c r="M35"/>
  <c r="M16"/>
  <c r="E18" l="1"/>
  <c r="E37"/>
  <c r="F18"/>
  <c r="G18"/>
  <c r="G37"/>
  <c r="F37"/>
  <c r="H18"/>
  <c r="H37"/>
  <c r="I18"/>
  <c r="I37"/>
  <c r="J18"/>
  <c r="J37"/>
  <c r="K18"/>
  <c r="K37"/>
  <c r="L18"/>
  <c r="L37"/>
  <c r="M18"/>
  <c r="M37"/>
  <c r="N18"/>
  <c r="N37"/>
  <c r="P37"/>
  <c r="P18"/>
  <c r="O37"/>
  <c r="O18"/>
  <c r="E36"/>
  <c r="E17"/>
  <c r="G36"/>
  <c r="F17"/>
  <c r="F36"/>
  <c r="G17"/>
  <c r="H36"/>
  <c r="H17"/>
  <c r="I36"/>
  <c r="I17"/>
  <c r="J36"/>
  <c r="J17"/>
  <c r="K17"/>
  <c r="K36"/>
  <c r="L36"/>
  <c r="L17"/>
  <c r="M17"/>
  <c r="M36"/>
  <c r="N36"/>
  <c r="N17"/>
  <c r="P16"/>
  <c r="P14"/>
  <c r="P12"/>
  <c r="P10"/>
  <c r="P8"/>
  <c r="P36"/>
  <c r="P35"/>
  <c r="P34"/>
  <c r="P33"/>
  <c r="P32"/>
  <c r="P31"/>
  <c r="P30"/>
  <c r="P29"/>
  <c r="P28"/>
  <c r="P27"/>
  <c r="P26"/>
  <c r="P17"/>
  <c r="P15"/>
  <c r="P13"/>
  <c r="P11"/>
  <c r="P9"/>
  <c r="P7"/>
  <c r="O36"/>
  <c r="O17"/>
</calcChain>
</file>

<file path=xl/sharedStrings.xml><?xml version="1.0" encoding="utf-8"?>
<sst xmlns="http://schemas.openxmlformats.org/spreadsheetml/2006/main" count="52" uniqueCount="23">
  <si>
    <t>duty</t>
  </si>
  <si>
    <t>cycle</t>
  </si>
  <si>
    <r>
      <t>R</t>
    </r>
    <r>
      <rPr>
        <b/>
        <vertAlign val="subscript"/>
        <sz val="16"/>
        <color theme="1"/>
        <rFont val="Calibri"/>
        <family val="2"/>
        <scheme val="minor"/>
      </rPr>
      <t>1</t>
    </r>
  </si>
  <si>
    <r>
      <t>R</t>
    </r>
    <r>
      <rPr>
        <b/>
        <vertAlign val="subscript"/>
        <sz val="16"/>
        <color theme="1"/>
        <rFont val="Calibri"/>
        <family val="2"/>
        <scheme val="minor"/>
      </rPr>
      <t>2</t>
    </r>
  </si>
  <si>
    <r>
      <t>C</t>
    </r>
    <r>
      <rPr>
        <b/>
        <vertAlign val="subscript"/>
        <sz val="16"/>
        <color theme="1"/>
        <rFont val="Calibri"/>
        <family val="2"/>
        <scheme val="minor"/>
      </rPr>
      <t>1</t>
    </r>
  </si>
  <si>
    <r>
      <t>t</t>
    </r>
    <r>
      <rPr>
        <b/>
        <vertAlign val="subscript"/>
        <sz val="16"/>
        <color theme="1"/>
        <rFont val="Calibri"/>
        <family val="2"/>
        <scheme val="minor"/>
      </rPr>
      <t>1</t>
    </r>
  </si>
  <si>
    <r>
      <t>t</t>
    </r>
    <r>
      <rPr>
        <b/>
        <vertAlign val="subscript"/>
        <sz val="16"/>
        <color theme="1"/>
        <rFont val="Calibri"/>
        <family val="2"/>
        <scheme val="minor"/>
      </rPr>
      <t>2</t>
    </r>
  </si>
  <si>
    <t>frequency</t>
  </si>
  <si>
    <t>test</t>
  </si>
  <si>
    <t>max freq</t>
  </si>
  <si>
    <t>diode</t>
  </si>
  <si>
    <t>stock</t>
  </si>
  <si>
    <t>F</t>
  </si>
  <si>
    <t>Frequency</t>
  </si>
  <si>
    <t>Duty Cycle</t>
  </si>
  <si>
    <t>does not depend on capacitance</t>
  </si>
  <si>
    <t>low duty cycles (strobe pulse) require larger R2</t>
  </si>
  <si>
    <t>need two log taper pots, and a dip switch for configuring a parallel array of caps</t>
  </si>
  <si>
    <t>uF</t>
  </si>
  <si>
    <t>pF</t>
  </si>
  <si>
    <t>nF</t>
  </si>
  <si>
    <t>note log scale on plots</t>
  </si>
  <si>
    <t>depends on capacitance and resistance</t>
  </si>
</sst>
</file>

<file path=xl/styles.xml><?xml version="1.0" encoding="utf-8"?>
<styleSheet xmlns="http://schemas.openxmlformats.org/spreadsheetml/2006/main">
  <numFmts count="11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  <numFmt numFmtId="166" formatCode="_(* #,##0.000_);_(* \(#,##0.000\);_(* &quot;-&quot;??_);_(@_)"/>
    <numFmt numFmtId="167" formatCode="0.000000"/>
    <numFmt numFmtId="168" formatCode="0.0000000"/>
    <numFmt numFmtId="169" formatCode="0.00000000"/>
    <numFmt numFmtId="170" formatCode="0.000000000"/>
    <numFmt numFmtId="171" formatCode="0.0000000000"/>
    <numFmt numFmtId="172" formatCode="0.00000000000"/>
    <numFmt numFmtId="173" formatCode="0.000000000000"/>
  </numFmts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vertAlign val="subscript"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AFAF"/>
        <bgColor indexed="64"/>
      </patternFill>
    </fill>
    <fill>
      <patternFill patternType="solid">
        <fgColor rgb="FFB1E7B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11" fontId="0" fillId="0" borderId="0" xfId="0" applyNumberFormat="1"/>
    <xf numFmtId="165" fontId="0" fillId="0" borderId="0" xfId="1" applyNumberFormat="1" applyFont="1"/>
    <xf numFmtId="0" fontId="0" fillId="0" borderId="0" xfId="1" applyNumberFormat="1" applyFont="1"/>
    <xf numFmtId="164" fontId="2" fillId="0" borderId="0" xfId="1" applyNumberFormat="1" applyFont="1" applyAlignment="1">
      <alignment horizontal="center"/>
    </xf>
    <xf numFmtId="165" fontId="2" fillId="0" borderId="0" xfId="1" applyNumberFormat="1" applyFont="1" applyAlignment="1">
      <alignment horizontal="center"/>
    </xf>
    <xf numFmtId="165" fontId="2" fillId="0" borderId="0" xfId="0" applyNumberFormat="1" applyFont="1" applyAlignment="1">
      <alignment horizontal="center"/>
    </xf>
    <xf numFmtId="165" fontId="0" fillId="0" borderId="0" xfId="0" applyNumberFormat="1"/>
    <xf numFmtId="0" fontId="0" fillId="2" borderId="1" xfId="1" applyNumberFormat="1" applyFont="1" applyFill="1" applyBorder="1"/>
    <xf numFmtId="0" fontId="2" fillId="0" borderId="0" xfId="0" applyFont="1" applyAlignment="1">
      <alignment horizontal="right"/>
    </xf>
    <xf numFmtId="43" fontId="0" fillId="0" borderId="0" xfId="0" applyNumberFormat="1"/>
    <xf numFmtId="164" fontId="0" fillId="0" borderId="0" xfId="0" applyNumberFormat="1"/>
    <xf numFmtId="166" fontId="0" fillId="0" borderId="0" xfId="0" applyNumberFormat="1"/>
    <xf numFmtId="0" fontId="2" fillId="3" borderId="0" xfId="0" applyFont="1" applyFill="1" applyAlignment="1">
      <alignment horizontal="center"/>
    </xf>
    <xf numFmtId="165" fontId="0" fillId="3" borderId="0" xfId="1" applyNumberFormat="1" applyFont="1" applyFill="1"/>
    <xf numFmtId="0" fontId="2" fillId="4" borderId="0" xfId="0" applyFont="1" applyFill="1" applyAlignment="1">
      <alignment horizontal="center"/>
    </xf>
    <xf numFmtId="165" fontId="0" fillId="4" borderId="0" xfId="1" applyNumberFormat="1" applyFont="1" applyFill="1"/>
    <xf numFmtId="0" fontId="0" fillId="2" borderId="0" xfId="0" applyFill="1"/>
    <xf numFmtId="0" fontId="0" fillId="0" borderId="0" xfId="0" applyNumberFormat="1"/>
    <xf numFmtId="167" fontId="0" fillId="0" borderId="0" xfId="0" applyNumberFormat="1"/>
    <xf numFmtId="168" fontId="0" fillId="0" borderId="0" xfId="0" applyNumberFormat="1"/>
    <xf numFmtId="169" fontId="0" fillId="0" borderId="0" xfId="0" applyNumberFormat="1"/>
    <xf numFmtId="170" fontId="0" fillId="0" borderId="0" xfId="0" applyNumberFormat="1"/>
    <xf numFmtId="171" fontId="0" fillId="0" borderId="0" xfId="0" applyNumberFormat="1"/>
    <xf numFmtId="172" fontId="0" fillId="0" borderId="0" xfId="0" applyNumberFormat="1"/>
    <xf numFmtId="173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mruColors>
      <color rgb="FF00C864"/>
      <color rgb="FFFFFFCC"/>
      <color rgb="FFB1E7B4"/>
      <color rgb="FFFFAFA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Frequency(</a:t>
            </a:r>
            <a:r>
              <a:rPr lang="en-US" sz="1800" b="1" i="0" u="none" strike="noStrike" baseline="0"/>
              <a:t>C</a:t>
            </a:r>
            <a:r>
              <a:rPr lang="en-US" sz="1800" b="1" i="0" u="none" strike="noStrike" baseline="-25000"/>
              <a:t>1</a:t>
            </a:r>
            <a:r>
              <a:rPr lang="en-US" sz="1800" b="1" i="0" u="none" strike="noStrike" baseline="0"/>
              <a:t>,</a:t>
            </a:r>
            <a:r>
              <a:rPr lang="en-US"/>
              <a:t>R</a:t>
            </a:r>
            <a:r>
              <a:rPr lang="en-US" baseline="-25000"/>
              <a:t>1</a:t>
            </a:r>
            <a:r>
              <a:rPr lang="en-US"/>
              <a:t>,R</a:t>
            </a:r>
            <a:r>
              <a:rPr lang="en-US" baseline="-25000"/>
              <a:t>2,</a:t>
            </a:r>
            <a:r>
              <a:rPr lang="en-US"/>
              <a:t>)</a:t>
            </a:r>
          </a:p>
        </c:rich>
      </c:tx>
      <c:layout/>
    </c:title>
    <c:view3D>
      <c:rotY val="120"/>
      <c:perspective val="30"/>
    </c:view3D>
    <c:plotArea>
      <c:layout>
        <c:manualLayout>
          <c:layoutTarget val="inner"/>
          <c:xMode val="edge"/>
          <c:yMode val="edge"/>
          <c:x val="3.4428794992175271E-2"/>
          <c:y val="0.18701137357830289"/>
          <c:w val="0.8278560250391237"/>
          <c:h val="0.76364409448819004"/>
        </c:manualLayout>
      </c:layout>
      <c:surface3DChart>
        <c:ser>
          <c:idx val="3"/>
          <c:order val="0"/>
          <c:cat>
            <c:numRef>
              <c:f>'Component Sizing'!$E$6:$P$6</c:f>
              <c:numCache>
                <c:formatCode>_(* #,##0_);_(* \(#,##0\);_(* "-"??_);_(@_)</c:formatCode>
                <c:ptCount val="12"/>
                <c:pt idx="0">
                  <c:v>10</c:v>
                </c:pt>
                <c:pt idx="1">
                  <c:v>30</c:v>
                </c:pt>
                <c:pt idx="2">
                  <c:v>90</c:v>
                </c:pt>
                <c:pt idx="3">
                  <c:v>270</c:v>
                </c:pt>
                <c:pt idx="4">
                  <c:v>810</c:v>
                </c:pt>
                <c:pt idx="5">
                  <c:v>2430</c:v>
                </c:pt>
                <c:pt idx="6">
                  <c:v>7290</c:v>
                </c:pt>
                <c:pt idx="7">
                  <c:v>21870</c:v>
                </c:pt>
                <c:pt idx="8">
                  <c:v>65610</c:v>
                </c:pt>
                <c:pt idx="9">
                  <c:v>196830</c:v>
                </c:pt>
                <c:pt idx="10">
                  <c:v>590490</c:v>
                </c:pt>
                <c:pt idx="11">
                  <c:v>1771470</c:v>
                </c:pt>
              </c:numCache>
            </c:numRef>
          </c:cat>
          <c:val>
            <c:numRef>
              <c:f>'Component Sizing'!$E$7:$P$7</c:f>
              <c:numCache>
                <c:formatCode>_(* #,##0_);_(* \(#,##0\);_(* "-"??_);_(@_)</c:formatCode>
                <c:ptCount val="12"/>
                <c:pt idx="0">
                  <c:v>721.34752044448169</c:v>
                </c:pt>
                <c:pt idx="1">
                  <c:v>360.67376022224084</c:v>
                </c:pt>
                <c:pt idx="2">
                  <c:v>144.26950408889633</c:v>
                </c:pt>
                <c:pt idx="3">
                  <c:v>51.524822888891549</c:v>
                </c:pt>
                <c:pt idx="4">
                  <c:v>17.59384196206053</c:v>
                </c:pt>
                <c:pt idx="5">
                  <c:v>5.912684593807227</c:v>
                </c:pt>
                <c:pt idx="6" formatCode="_(* #,##0.0_);_(* \(#,##0.0\);_(* &quot;-&quot;??_);_(@_)">
                  <c:v>1.976294576560224</c:v>
                </c:pt>
                <c:pt idx="7" formatCode="_(* #,##0.0_);_(* \(#,##0.0\);_(* &quot;-&quot;??_);_(@_)">
                  <c:v>0.65936702051597962</c:v>
                </c:pt>
                <c:pt idx="8" formatCode="_(* #,##0.0_);_(* \(#,##0.0\);_(* &quot;-&quot;??_);_(@_)">
                  <c:v>0.21985599525890939</c:v>
                </c:pt>
                <c:pt idx="9" formatCode="_(* #,##0.0_);_(* \(#,##0.0\);_(* &quot;-&quot;??_);_(@_)">
                  <c:v>7.3292777935834358E-2</c:v>
                </c:pt>
                <c:pt idx="10" formatCode="_(* #,##0.00_);_(* \(#,##0.00\);_(* &quot;-&quot;??_);_(@_)">
                  <c:v>2.4431753444351622E-2</c:v>
                </c:pt>
                <c:pt idx="11" formatCode="_(* #,##0.00_);_(* \(#,##0.00\);_(* &quot;-&quot;??_);_(@_)">
                  <c:v>8.1440097595737084E-3</c:v>
                </c:pt>
              </c:numCache>
            </c:numRef>
          </c:val>
        </c:ser>
        <c:ser>
          <c:idx val="4"/>
          <c:order val="1"/>
          <c:cat>
            <c:numRef>
              <c:f>'Component Sizing'!$E$6:$P$6</c:f>
              <c:numCache>
                <c:formatCode>_(* #,##0_);_(* \(#,##0\);_(* "-"??_);_(@_)</c:formatCode>
                <c:ptCount val="12"/>
                <c:pt idx="0">
                  <c:v>10</c:v>
                </c:pt>
                <c:pt idx="1">
                  <c:v>30</c:v>
                </c:pt>
                <c:pt idx="2">
                  <c:v>90</c:v>
                </c:pt>
                <c:pt idx="3">
                  <c:v>270</c:v>
                </c:pt>
                <c:pt idx="4">
                  <c:v>810</c:v>
                </c:pt>
                <c:pt idx="5">
                  <c:v>2430</c:v>
                </c:pt>
                <c:pt idx="6">
                  <c:v>7290</c:v>
                </c:pt>
                <c:pt idx="7">
                  <c:v>21870</c:v>
                </c:pt>
                <c:pt idx="8">
                  <c:v>65610</c:v>
                </c:pt>
                <c:pt idx="9">
                  <c:v>196830</c:v>
                </c:pt>
                <c:pt idx="10">
                  <c:v>590490</c:v>
                </c:pt>
                <c:pt idx="11">
                  <c:v>1771470</c:v>
                </c:pt>
              </c:numCache>
            </c:numRef>
          </c:cat>
          <c:val>
            <c:numRef>
              <c:f>'Component Sizing'!$E$8:$P$8</c:f>
              <c:numCache>
                <c:formatCode>_(* #,##0_);_(* \(#,##0\);_(* "-"??_);_(@_)</c:formatCode>
                <c:ptCount val="12"/>
                <c:pt idx="0">
                  <c:v>360.67376022224084</c:v>
                </c:pt>
                <c:pt idx="1">
                  <c:v>240.44917348149389</c:v>
                </c:pt>
                <c:pt idx="2">
                  <c:v>120.22458674074694</c:v>
                </c:pt>
                <c:pt idx="3">
                  <c:v>48.08983469629878</c:v>
                </c:pt>
                <c:pt idx="4">
                  <c:v>17.174940962963849</c:v>
                </c:pt>
                <c:pt idx="5">
                  <c:v>5.8646139873535095</c:v>
                </c:pt>
                <c:pt idx="6" formatCode="_(* #,##0.0_);_(* \(#,##0.0\);_(* &quot;-&quot;??_);_(@_)">
                  <c:v>1.9708948646024089</c:v>
                </c:pt>
                <c:pt idx="7" formatCode="_(* #,##0.0_);_(* \(#,##0.0\);_(* &quot;-&quot;??_);_(@_)">
                  <c:v>0.65876485885340796</c:v>
                </c:pt>
                <c:pt idx="8" formatCode="_(* #,##0.0_);_(* \(#,##0.0\);_(* &quot;-&quot;??_);_(@_)">
                  <c:v>0.21978900683865987</c:v>
                </c:pt>
                <c:pt idx="9" formatCode="_(* #,##0.0_);_(* \(#,##0.0\);_(* &quot;-&quot;??_);_(@_)">
                  <c:v>7.3285331752969793E-2</c:v>
                </c:pt>
                <c:pt idx="10" formatCode="_(* #,##0.00_);_(* \(#,##0.00\);_(* &quot;-&quot;??_);_(@_)">
                  <c:v>2.4430925978611451E-2</c:v>
                </c:pt>
                <c:pt idx="11" formatCode="_(* #,##0.00_);_(* \(#,##0.00\);_(* &quot;-&quot;??_);_(@_)">
                  <c:v>8.1439178147838746E-3</c:v>
                </c:pt>
              </c:numCache>
            </c:numRef>
          </c:val>
        </c:ser>
        <c:ser>
          <c:idx val="0"/>
          <c:order val="2"/>
          <c:cat>
            <c:numRef>
              <c:f>'Component Sizing'!$E$6:$P$6</c:f>
              <c:numCache>
                <c:formatCode>_(* #,##0_);_(* \(#,##0\);_(* "-"??_);_(@_)</c:formatCode>
                <c:ptCount val="12"/>
                <c:pt idx="0">
                  <c:v>10</c:v>
                </c:pt>
                <c:pt idx="1">
                  <c:v>30</c:v>
                </c:pt>
                <c:pt idx="2">
                  <c:v>90</c:v>
                </c:pt>
                <c:pt idx="3">
                  <c:v>270</c:v>
                </c:pt>
                <c:pt idx="4">
                  <c:v>810</c:v>
                </c:pt>
                <c:pt idx="5">
                  <c:v>2430</c:v>
                </c:pt>
                <c:pt idx="6">
                  <c:v>7290</c:v>
                </c:pt>
                <c:pt idx="7">
                  <c:v>21870</c:v>
                </c:pt>
                <c:pt idx="8">
                  <c:v>65610</c:v>
                </c:pt>
                <c:pt idx="9">
                  <c:v>196830</c:v>
                </c:pt>
                <c:pt idx="10">
                  <c:v>590490</c:v>
                </c:pt>
                <c:pt idx="11">
                  <c:v>1771470</c:v>
                </c:pt>
              </c:numCache>
            </c:numRef>
          </c:cat>
          <c:val>
            <c:numRef>
              <c:f>'Component Sizing'!$E$9:$P$9</c:f>
              <c:numCache>
                <c:formatCode>_(* #,##0_);_(* \(#,##0\);_(* "-"??_);_(@_)</c:formatCode>
                <c:ptCount val="12"/>
                <c:pt idx="0">
                  <c:v>144.26950408889633</c:v>
                </c:pt>
                <c:pt idx="1">
                  <c:v>120.22458674074694</c:v>
                </c:pt>
                <c:pt idx="2">
                  <c:v>80.1497244938313</c:v>
                </c:pt>
                <c:pt idx="3">
                  <c:v>40.07486224691565</c:v>
                </c:pt>
                <c:pt idx="4">
                  <c:v>16.02994489876626</c:v>
                </c:pt>
                <c:pt idx="5">
                  <c:v>5.7249803209879504</c:v>
                </c:pt>
                <c:pt idx="6" formatCode="_(* #,##0.0_);_(* \(#,##0.0\);_(* &quot;-&quot;??_);_(@_)">
                  <c:v>1.9548713291178366</c:v>
                </c:pt>
                <c:pt idx="7" formatCode="_(* #,##0.0_);_(* \(#,##0.0\);_(* &quot;-&quot;??_);_(@_)">
                  <c:v>0.65696495486746964</c:v>
                </c:pt>
                <c:pt idx="8" formatCode="_(* #,##0.0_);_(* \(#,##0.0\);_(* &quot;-&quot;??_);_(@_)">
                  <c:v>0.21958828628446933</c:v>
                </c:pt>
                <c:pt idx="9" formatCode="_(* #,##0.0_);_(* \(#,##0.0\);_(* &quot;-&quot;??_);_(@_)">
                  <c:v>7.3263002279553291E-2</c:v>
                </c:pt>
                <c:pt idx="10" formatCode="_(* #,##0.00_);_(* \(#,##0.00\);_(* &quot;-&quot;??_);_(@_)">
                  <c:v>2.4428443917656601E-2</c:v>
                </c:pt>
                <c:pt idx="11" formatCode="_(* #,##0.00_);_(* \(#,##0.00\);_(* &quot;-&quot;??_);_(@_)">
                  <c:v>8.1436419928704838E-3</c:v>
                </c:pt>
              </c:numCache>
            </c:numRef>
          </c:val>
        </c:ser>
        <c:ser>
          <c:idx val="1"/>
          <c:order val="3"/>
          <c:cat>
            <c:numRef>
              <c:f>'Component Sizing'!$E$6:$P$6</c:f>
              <c:numCache>
                <c:formatCode>_(* #,##0_);_(* \(#,##0\);_(* "-"??_);_(@_)</c:formatCode>
                <c:ptCount val="12"/>
                <c:pt idx="0">
                  <c:v>10</c:v>
                </c:pt>
                <c:pt idx="1">
                  <c:v>30</c:v>
                </c:pt>
                <c:pt idx="2">
                  <c:v>90</c:v>
                </c:pt>
                <c:pt idx="3">
                  <c:v>270</c:v>
                </c:pt>
                <c:pt idx="4">
                  <c:v>810</c:v>
                </c:pt>
                <c:pt idx="5">
                  <c:v>2430</c:v>
                </c:pt>
                <c:pt idx="6">
                  <c:v>7290</c:v>
                </c:pt>
                <c:pt idx="7">
                  <c:v>21870</c:v>
                </c:pt>
                <c:pt idx="8">
                  <c:v>65610</c:v>
                </c:pt>
                <c:pt idx="9">
                  <c:v>196830</c:v>
                </c:pt>
                <c:pt idx="10">
                  <c:v>590490</c:v>
                </c:pt>
                <c:pt idx="11">
                  <c:v>1771470</c:v>
                </c:pt>
              </c:numCache>
            </c:numRef>
          </c:cat>
          <c:val>
            <c:numRef>
              <c:f>'Component Sizing'!$E$10:$P$10</c:f>
              <c:numCache>
                <c:formatCode>_(* #,##0_);_(* \(#,##0\);_(* "-"??_);_(@_)</c:formatCode>
                <c:ptCount val="12"/>
                <c:pt idx="0">
                  <c:v>51.524822888891549</c:v>
                </c:pt>
                <c:pt idx="1">
                  <c:v>48.08983469629878</c:v>
                </c:pt>
                <c:pt idx="2">
                  <c:v>40.07486224691565</c:v>
                </c:pt>
                <c:pt idx="3">
                  <c:v>26.716574831277104</c:v>
                </c:pt>
                <c:pt idx="4">
                  <c:v>13.358287415638552</c:v>
                </c:pt>
                <c:pt idx="5">
                  <c:v>5.34331496625542</c:v>
                </c:pt>
                <c:pt idx="6" formatCode="_(* #,##0.0_);_(* \(#,##0.0\);_(* &quot;-&quot;??_);_(@_)">
                  <c:v>1.9083267736626501</c:v>
                </c:pt>
                <c:pt idx="7" formatCode="_(* #,##0.0_);_(* \(#,##0.0\);_(* &quot;-&quot;??_);_(@_)">
                  <c:v>0.65162377637261226</c:v>
                </c:pt>
                <c:pt idx="8" formatCode="_(* #,##0.0_);_(* \(#,##0.0\);_(* &quot;-&quot;??_);_(@_)">
                  <c:v>0.21898831828915657</c:v>
                </c:pt>
                <c:pt idx="9" formatCode="_(* #,##0.0_);_(* \(#,##0.0\);_(* &quot;-&quot;??_);_(@_)">
                  <c:v>7.3196095428156444E-2</c:v>
                </c:pt>
                <c:pt idx="10" formatCode="_(* #,##0.00_);_(* \(#,##0.00\);_(* &quot;-&quot;??_);_(@_)">
                  <c:v>2.4421000759851097E-2</c:v>
                </c:pt>
                <c:pt idx="11" formatCode="_(* #,##0.00_);_(* \(#,##0.00\);_(* &quot;-&quot;??_);_(@_)">
                  <c:v>8.1428146392188653E-3</c:v>
                </c:pt>
              </c:numCache>
            </c:numRef>
          </c:val>
        </c:ser>
        <c:ser>
          <c:idx val="2"/>
          <c:order val="4"/>
          <c:cat>
            <c:numRef>
              <c:f>'Component Sizing'!$E$6:$P$6</c:f>
              <c:numCache>
                <c:formatCode>_(* #,##0_);_(* \(#,##0\);_(* "-"??_);_(@_)</c:formatCode>
                <c:ptCount val="12"/>
                <c:pt idx="0">
                  <c:v>10</c:v>
                </c:pt>
                <c:pt idx="1">
                  <c:v>30</c:v>
                </c:pt>
                <c:pt idx="2">
                  <c:v>90</c:v>
                </c:pt>
                <c:pt idx="3">
                  <c:v>270</c:v>
                </c:pt>
                <c:pt idx="4">
                  <c:v>810</c:v>
                </c:pt>
                <c:pt idx="5">
                  <c:v>2430</c:v>
                </c:pt>
                <c:pt idx="6">
                  <c:v>7290</c:v>
                </c:pt>
                <c:pt idx="7">
                  <c:v>21870</c:v>
                </c:pt>
                <c:pt idx="8">
                  <c:v>65610</c:v>
                </c:pt>
                <c:pt idx="9">
                  <c:v>196830</c:v>
                </c:pt>
                <c:pt idx="10">
                  <c:v>590490</c:v>
                </c:pt>
                <c:pt idx="11">
                  <c:v>1771470</c:v>
                </c:pt>
              </c:numCache>
            </c:numRef>
          </c:cat>
          <c:val>
            <c:numRef>
              <c:f>'Component Sizing'!$E$11:$P$11</c:f>
              <c:numCache>
                <c:formatCode>_(* #,##0_);_(* \(#,##0\);_(* "-"??_);_(@_)</c:formatCode>
                <c:ptCount val="12"/>
                <c:pt idx="0">
                  <c:v>17.59384196206053</c:v>
                </c:pt>
                <c:pt idx="1">
                  <c:v>17.174940962963849</c:v>
                </c:pt>
                <c:pt idx="2">
                  <c:v>16.02994489876626</c:v>
                </c:pt>
                <c:pt idx="3">
                  <c:v>13.358287415638552</c:v>
                </c:pt>
                <c:pt idx="4">
                  <c:v>8.9055249437590334</c:v>
                </c:pt>
                <c:pt idx="5">
                  <c:v>4.4527624718795167</c:v>
                </c:pt>
                <c:pt idx="6" formatCode="_(* #,##0.0_);_(* \(#,##0.0\);_(* &quot;-&quot;??_);_(@_)">
                  <c:v>1.7811049887518067</c:v>
                </c:pt>
                <c:pt idx="7" formatCode="_(* #,##0.0_);_(* \(#,##0.0\);_(* &quot;-&quot;??_);_(@_)">
                  <c:v>0.63610892455421664</c:v>
                </c:pt>
                <c:pt idx="8" formatCode="_(* #,##0.0_);_(* \(#,##0.0\);_(* &quot;-&quot;??_);_(@_)">
                  <c:v>0.21720792545753737</c:v>
                </c:pt>
                <c:pt idx="9" formatCode="_(* #,##0.0_);_(* \(#,##0.0\);_(* &quot;-&quot;??_);_(@_)">
                  <c:v>7.299610609638553E-2</c:v>
                </c:pt>
                <c:pt idx="10" formatCode="_(* #,##0.00_);_(* \(#,##0.00\);_(* &quot;-&quot;??_);_(@_)">
                  <c:v>2.4398698476052149E-2</c:v>
                </c:pt>
                <c:pt idx="11" formatCode="_(* #,##0.00_);_(* \(#,##0.00\);_(* &quot;-&quot;??_);_(@_)">
                  <c:v>8.1403335866170323E-3</c:v>
                </c:pt>
              </c:numCache>
            </c:numRef>
          </c:val>
        </c:ser>
        <c:ser>
          <c:idx val="5"/>
          <c:order val="5"/>
          <c:cat>
            <c:numRef>
              <c:f>'Component Sizing'!$E$6:$P$6</c:f>
              <c:numCache>
                <c:formatCode>_(* #,##0_);_(* \(#,##0\);_(* "-"??_);_(@_)</c:formatCode>
                <c:ptCount val="12"/>
                <c:pt idx="0">
                  <c:v>10</c:v>
                </c:pt>
                <c:pt idx="1">
                  <c:v>30</c:v>
                </c:pt>
                <c:pt idx="2">
                  <c:v>90</c:v>
                </c:pt>
                <c:pt idx="3">
                  <c:v>270</c:v>
                </c:pt>
                <c:pt idx="4">
                  <c:v>810</c:v>
                </c:pt>
                <c:pt idx="5">
                  <c:v>2430</c:v>
                </c:pt>
                <c:pt idx="6">
                  <c:v>7290</c:v>
                </c:pt>
                <c:pt idx="7">
                  <c:v>21870</c:v>
                </c:pt>
                <c:pt idx="8">
                  <c:v>65610</c:v>
                </c:pt>
                <c:pt idx="9">
                  <c:v>196830</c:v>
                </c:pt>
                <c:pt idx="10">
                  <c:v>590490</c:v>
                </c:pt>
                <c:pt idx="11">
                  <c:v>1771470</c:v>
                </c:pt>
              </c:numCache>
            </c:numRef>
          </c:cat>
          <c:val>
            <c:numRef>
              <c:f>'Component Sizing'!$E$12:$P$12</c:f>
              <c:numCache>
                <c:formatCode>_(* #,##0_);_(* \(#,##0\);_(* "-"??_);_(@_)</c:formatCode>
                <c:ptCount val="12"/>
                <c:pt idx="0">
                  <c:v>5.912684593807227</c:v>
                </c:pt>
                <c:pt idx="1">
                  <c:v>5.8646139873535095</c:v>
                </c:pt>
                <c:pt idx="2">
                  <c:v>5.7249803209879504</c:v>
                </c:pt>
                <c:pt idx="3">
                  <c:v>5.34331496625542</c:v>
                </c:pt>
                <c:pt idx="4">
                  <c:v>4.4527624718795167</c:v>
                </c:pt>
                <c:pt idx="5">
                  <c:v>2.9685083145863445</c:v>
                </c:pt>
                <c:pt idx="6" formatCode="_(* #,##0.0_);_(* \(#,##0.0\);_(* &quot;-&quot;??_);_(@_)">
                  <c:v>1.4842541572931722</c:v>
                </c:pt>
                <c:pt idx="7" formatCode="_(* #,##0.0_);_(* \(#,##0.0\);_(* &quot;-&quot;??_);_(@_)">
                  <c:v>0.59370166291726889</c:v>
                </c:pt>
                <c:pt idx="8" formatCode="_(* #,##0.0_);_(* \(#,##0.0\);_(* &quot;-&quot;??_);_(@_)">
                  <c:v>0.2120363081847389</c:v>
                </c:pt>
                <c:pt idx="9" formatCode="_(* #,##0.0_);_(* \(#,##0.0\);_(* &quot;-&quot;??_);_(@_)">
                  <c:v>7.2402641819179131E-2</c:v>
                </c:pt>
                <c:pt idx="10" formatCode="_(* #,##0.00_);_(* \(#,##0.00\);_(* &quot;-&quot;??_);_(@_)">
                  <c:v>2.433203536546184E-2</c:v>
                </c:pt>
                <c:pt idx="11" formatCode="_(* #,##0.00_);_(* \(#,##0.00\);_(* &quot;-&quot;??_);_(@_)">
                  <c:v>8.1328994920173824E-3</c:v>
                </c:pt>
              </c:numCache>
            </c:numRef>
          </c:val>
        </c:ser>
        <c:ser>
          <c:idx val="6"/>
          <c:order val="6"/>
          <c:cat>
            <c:numRef>
              <c:f>'Component Sizing'!$E$6:$P$6</c:f>
              <c:numCache>
                <c:formatCode>_(* #,##0_);_(* \(#,##0\);_(* "-"??_);_(@_)</c:formatCode>
                <c:ptCount val="12"/>
                <c:pt idx="0">
                  <c:v>10</c:v>
                </c:pt>
                <c:pt idx="1">
                  <c:v>30</c:v>
                </c:pt>
                <c:pt idx="2">
                  <c:v>90</c:v>
                </c:pt>
                <c:pt idx="3">
                  <c:v>270</c:v>
                </c:pt>
                <c:pt idx="4">
                  <c:v>810</c:v>
                </c:pt>
                <c:pt idx="5">
                  <c:v>2430</c:v>
                </c:pt>
                <c:pt idx="6">
                  <c:v>7290</c:v>
                </c:pt>
                <c:pt idx="7">
                  <c:v>21870</c:v>
                </c:pt>
                <c:pt idx="8">
                  <c:v>65610</c:v>
                </c:pt>
                <c:pt idx="9">
                  <c:v>196830</c:v>
                </c:pt>
                <c:pt idx="10">
                  <c:v>590490</c:v>
                </c:pt>
                <c:pt idx="11">
                  <c:v>1771470</c:v>
                </c:pt>
              </c:numCache>
            </c:numRef>
          </c:cat>
          <c:val>
            <c:numRef>
              <c:f>'Component Sizing'!$E$13:$P$13</c:f>
              <c:numCache>
                <c:formatCode>_(* #,##0_);_(* \(#,##0\);_(* "-"??_);_(@_)</c:formatCode>
                <c:ptCount val="12"/>
                <c:pt idx="0">
                  <c:v>1.976294576560224</c:v>
                </c:pt>
                <c:pt idx="1">
                  <c:v>1.9708948646024089</c:v>
                </c:pt>
                <c:pt idx="2">
                  <c:v>1.9548713291178366</c:v>
                </c:pt>
                <c:pt idx="3">
                  <c:v>1.9083267736626501</c:v>
                </c:pt>
                <c:pt idx="4">
                  <c:v>1.7811049887518067</c:v>
                </c:pt>
                <c:pt idx="5">
                  <c:v>1.4842541572931722</c:v>
                </c:pt>
                <c:pt idx="6" formatCode="_(* #,##0.0_);_(* \(#,##0.0\);_(* &quot;-&quot;??_);_(@_)">
                  <c:v>0.98950277152878141</c:v>
                </c:pt>
                <c:pt idx="7" formatCode="_(* #,##0.0_);_(* \(#,##0.0\);_(* &quot;-&quot;??_);_(@_)">
                  <c:v>0.49475138576439071</c:v>
                </c:pt>
                <c:pt idx="8" formatCode="_(* #,##0.0_);_(* \(#,##0.0\);_(* &quot;-&quot;??_);_(@_)">
                  <c:v>0.19790055430575632</c:v>
                </c:pt>
                <c:pt idx="9" formatCode="_(* #,##0.0_);_(* \(#,##0.0\);_(* &quot;-&quot;??_);_(@_)">
                  <c:v>7.0678769394912952E-2</c:v>
                </c:pt>
                <c:pt idx="10" formatCode="_(* #,##0.00_);_(* \(#,##0.00\);_(* &quot;-&quot;??_);_(@_)">
                  <c:v>2.4134213939726375E-2</c:v>
                </c:pt>
                <c:pt idx="11" formatCode="_(* #,##0.00_);_(* \(#,##0.00\);_(* &quot;-&quot;??_);_(@_)">
                  <c:v>8.1106784551539472E-3</c:v>
                </c:pt>
              </c:numCache>
            </c:numRef>
          </c:val>
        </c:ser>
        <c:ser>
          <c:idx val="7"/>
          <c:order val="7"/>
          <c:cat>
            <c:numRef>
              <c:f>'Component Sizing'!$E$6:$P$6</c:f>
              <c:numCache>
                <c:formatCode>_(* #,##0_);_(* \(#,##0\);_(* "-"??_);_(@_)</c:formatCode>
                <c:ptCount val="12"/>
                <c:pt idx="0">
                  <c:v>10</c:v>
                </c:pt>
                <c:pt idx="1">
                  <c:v>30</c:v>
                </c:pt>
                <c:pt idx="2">
                  <c:v>90</c:v>
                </c:pt>
                <c:pt idx="3">
                  <c:v>270</c:v>
                </c:pt>
                <c:pt idx="4">
                  <c:v>810</c:v>
                </c:pt>
                <c:pt idx="5">
                  <c:v>2430</c:v>
                </c:pt>
                <c:pt idx="6">
                  <c:v>7290</c:v>
                </c:pt>
                <c:pt idx="7">
                  <c:v>21870</c:v>
                </c:pt>
                <c:pt idx="8">
                  <c:v>65610</c:v>
                </c:pt>
                <c:pt idx="9">
                  <c:v>196830</c:v>
                </c:pt>
                <c:pt idx="10">
                  <c:v>590490</c:v>
                </c:pt>
                <c:pt idx="11">
                  <c:v>1771470</c:v>
                </c:pt>
              </c:numCache>
            </c:numRef>
          </c:cat>
          <c:val>
            <c:numRef>
              <c:f>'Component Sizing'!$E$14:$P$14</c:f>
              <c:numCache>
                <c:formatCode>_(* #,##0.0_);_(* \(#,##0.0\);_(* "-"??_);_(@_)</c:formatCode>
                <c:ptCount val="12"/>
                <c:pt idx="0">
                  <c:v>0.65936702051597962</c:v>
                </c:pt>
                <c:pt idx="1">
                  <c:v>0.65876485885340796</c:v>
                </c:pt>
                <c:pt idx="2">
                  <c:v>0.65696495486746964</c:v>
                </c:pt>
                <c:pt idx="3">
                  <c:v>0.65162377637261226</c:v>
                </c:pt>
                <c:pt idx="4">
                  <c:v>0.63610892455421664</c:v>
                </c:pt>
                <c:pt idx="5">
                  <c:v>0.59370166291726889</c:v>
                </c:pt>
                <c:pt idx="6">
                  <c:v>0.49475138576439071</c:v>
                </c:pt>
                <c:pt idx="7">
                  <c:v>0.32983425717626047</c:v>
                </c:pt>
                <c:pt idx="8">
                  <c:v>0.16491712858813024</c:v>
                </c:pt>
                <c:pt idx="9">
                  <c:v>6.5966851435252105E-2</c:v>
                </c:pt>
                <c:pt idx="10" formatCode="_(* #,##0.00_);_(* \(#,##0.00\);_(* &quot;-&quot;??_);_(@_)">
                  <c:v>2.3559589798304321E-2</c:v>
                </c:pt>
                <c:pt idx="11" formatCode="_(* #,##0.00_);_(* \(#,##0.00\);_(* &quot;-&quot;??_);_(@_)">
                  <c:v>8.0447379799087927E-3</c:v>
                </c:pt>
              </c:numCache>
            </c:numRef>
          </c:val>
        </c:ser>
        <c:ser>
          <c:idx val="8"/>
          <c:order val="8"/>
          <c:cat>
            <c:numRef>
              <c:f>'Component Sizing'!$E$6:$P$6</c:f>
              <c:numCache>
                <c:formatCode>_(* #,##0_);_(* \(#,##0\);_(* "-"??_);_(@_)</c:formatCode>
                <c:ptCount val="12"/>
                <c:pt idx="0">
                  <c:v>10</c:v>
                </c:pt>
                <c:pt idx="1">
                  <c:v>30</c:v>
                </c:pt>
                <c:pt idx="2">
                  <c:v>90</c:v>
                </c:pt>
                <c:pt idx="3">
                  <c:v>270</c:v>
                </c:pt>
                <c:pt idx="4">
                  <c:v>810</c:v>
                </c:pt>
                <c:pt idx="5">
                  <c:v>2430</c:v>
                </c:pt>
                <c:pt idx="6">
                  <c:v>7290</c:v>
                </c:pt>
                <c:pt idx="7">
                  <c:v>21870</c:v>
                </c:pt>
                <c:pt idx="8">
                  <c:v>65610</c:v>
                </c:pt>
                <c:pt idx="9">
                  <c:v>196830</c:v>
                </c:pt>
                <c:pt idx="10">
                  <c:v>590490</c:v>
                </c:pt>
                <c:pt idx="11">
                  <c:v>1771470</c:v>
                </c:pt>
              </c:numCache>
            </c:numRef>
          </c:cat>
          <c:val>
            <c:numRef>
              <c:f>'Component Sizing'!$E$15:$P$15</c:f>
              <c:numCache>
                <c:formatCode>_(* #,##0.0_);_(* \(#,##0.0\);_(* "-"??_);_(@_)</c:formatCode>
                <c:ptCount val="12"/>
                <c:pt idx="0">
                  <c:v>0.21985599525890939</c:v>
                </c:pt>
                <c:pt idx="1">
                  <c:v>0.21978900683865987</c:v>
                </c:pt>
                <c:pt idx="2">
                  <c:v>0.21958828628446933</c:v>
                </c:pt>
                <c:pt idx="3">
                  <c:v>0.21898831828915657</c:v>
                </c:pt>
                <c:pt idx="4">
                  <c:v>0.21720792545753737</c:v>
                </c:pt>
                <c:pt idx="5">
                  <c:v>0.2120363081847389</c:v>
                </c:pt>
                <c:pt idx="6">
                  <c:v>0.19790055430575632</c:v>
                </c:pt>
                <c:pt idx="7">
                  <c:v>0.16491712858813024</c:v>
                </c:pt>
                <c:pt idx="8">
                  <c:v>0.10994475239208684</c:v>
                </c:pt>
                <c:pt idx="9">
                  <c:v>5.4972376196043421E-2</c:v>
                </c:pt>
                <c:pt idx="10" formatCode="_(* #,##0.00_);_(* \(#,##0.00\);_(* &quot;-&quot;??_);_(@_)">
                  <c:v>2.1988950478417365E-2</c:v>
                </c:pt>
                <c:pt idx="11" formatCode="_(* #,##0.00_);_(* \(#,##0.00\);_(* &quot;-&quot;??_);_(@_)">
                  <c:v>7.8531965994347742E-3</c:v>
                </c:pt>
              </c:numCache>
            </c:numRef>
          </c:val>
        </c:ser>
        <c:ser>
          <c:idx val="9"/>
          <c:order val="9"/>
          <c:cat>
            <c:numRef>
              <c:f>'Component Sizing'!$E$6:$P$6</c:f>
              <c:numCache>
                <c:formatCode>_(* #,##0_);_(* \(#,##0\);_(* "-"??_);_(@_)</c:formatCode>
                <c:ptCount val="12"/>
                <c:pt idx="0">
                  <c:v>10</c:v>
                </c:pt>
                <c:pt idx="1">
                  <c:v>30</c:v>
                </c:pt>
                <c:pt idx="2">
                  <c:v>90</c:v>
                </c:pt>
                <c:pt idx="3">
                  <c:v>270</c:v>
                </c:pt>
                <c:pt idx="4">
                  <c:v>810</c:v>
                </c:pt>
                <c:pt idx="5">
                  <c:v>2430</c:v>
                </c:pt>
                <c:pt idx="6">
                  <c:v>7290</c:v>
                </c:pt>
                <c:pt idx="7">
                  <c:v>21870</c:v>
                </c:pt>
                <c:pt idx="8">
                  <c:v>65610</c:v>
                </c:pt>
                <c:pt idx="9">
                  <c:v>196830</c:v>
                </c:pt>
                <c:pt idx="10">
                  <c:v>590490</c:v>
                </c:pt>
                <c:pt idx="11">
                  <c:v>1771470</c:v>
                </c:pt>
              </c:numCache>
            </c:numRef>
          </c:cat>
          <c:val>
            <c:numRef>
              <c:f>'Component Sizing'!$E$16:$P$16</c:f>
              <c:numCache>
                <c:formatCode>_(* #,##0.0_);_(* \(#,##0.0\);_(* "-"??_);_(@_)</c:formatCode>
                <c:ptCount val="12"/>
                <c:pt idx="0">
                  <c:v>7.3292777935834358E-2</c:v>
                </c:pt>
                <c:pt idx="1">
                  <c:v>7.3285331752969793E-2</c:v>
                </c:pt>
                <c:pt idx="2">
                  <c:v>7.3263002279553291E-2</c:v>
                </c:pt>
                <c:pt idx="3">
                  <c:v>7.3196095428156444E-2</c:v>
                </c:pt>
                <c:pt idx="4">
                  <c:v>7.299610609638553E-2</c:v>
                </c:pt>
                <c:pt idx="5">
                  <c:v>7.2402641819179131E-2</c:v>
                </c:pt>
                <c:pt idx="6">
                  <c:v>7.0678769394912952E-2</c:v>
                </c:pt>
                <c:pt idx="7">
                  <c:v>6.5966851435252105E-2</c:v>
                </c:pt>
                <c:pt idx="8">
                  <c:v>5.4972376196043421E-2</c:v>
                </c:pt>
                <c:pt idx="9">
                  <c:v>3.6648250797362274E-2</c:v>
                </c:pt>
                <c:pt idx="10" formatCode="_(* #,##0.00_);_(* \(#,##0.00\);_(* &quot;-&quot;??_);_(@_)">
                  <c:v>1.8324125398681137E-2</c:v>
                </c:pt>
                <c:pt idx="11" formatCode="_(* #,##0.00_);_(* \(#,##0.00\);_(* &quot;-&quot;??_);_(@_)">
                  <c:v>7.3296501594724561E-3</c:v>
                </c:pt>
              </c:numCache>
            </c:numRef>
          </c:val>
        </c:ser>
        <c:ser>
          <c:idx val="10"/>
          <c:order val="10"/>
          <c:cat>
            <c:numRef>
              <c:f>'Component Sizing'!$E$6:$P$6</c:f>
              <c:numCache>
                <c:formatCode>_(* #,##0_);_(* \(#,##0\);_(* "-"??_);_(@_)</c:formatCode>
                <c:ptCount val="12"/>
                <c:pt idx="0">
                  <c:v>10</c:v>
                </c:pt>
                <c:pt idx="1">
                  <c:v>30</c:v>
                </c:pt>
                <c:pt idx="2">
                  <c:v>90</c:v>
                </c:pt>
                <c:pt idx="3">
                  <c:v>270</c:v>
                </c:pt>
                <c:pt idx="4">
                  <c:v>810</c:v>
                </c:pt>
                <c:pt idx="5">
                  <c:v>2430</c:v>
                </c:pt>
                <c:pt idx="6">
                  <c:v>7290</c:v>
                </c:pt>
                <c:pt idx="7">
                  <c:v>21870</c:v>
                </c:pt>
                <c:pt idx="8">
                  <c:v>65610</c:v>
                </c:pt>
                <c:pt idx="9">
                  <c:v>196830</c:v>
                </c:pt>
                <c:pt idx="10">
                  <c:v>590490</c:v>
                </c:pt>
                <c:pt idx="11">
                  <c:v>1771470</c:v>
                </c:pt>
              </c:numCache>
            </c:numRef>
          </c:cat>
          <c:val>
            <c:numRef>
              <c:f>'Component Sizing'!$E$17:$P$17</c:f>
              <c:numCache>
                <c:formatCode>_(* #,##0.00_);_(* \(#,##0.00\);_(* "-"??_);_(@_)</c:formatCode>
                <c:ptCount val="12"/>
                <c:pt idx="0">
                  <c:v>2.4431753444351622E-2</c:v>
                </c:pt>
                <c:pt idx="1">
                  <c:v>2.4430925978611451E-2</c:v>
                </c:pt>
                <c:pt idx="2">
                  <c:v>2.4428443917656601E-2</c:v>
                </c:pt>
                <c:pt idx="3">
                  <c:v>2.4421000759851097E-2</c:v>
                </c:pt>
                <c:pt idx="4">
                  <c:v>2.4398698476052149E-2</c:v>
                </c:pt>
                <c:pt idx="5">
                  <c:v>2.433203536546184E-2</c:v>
                </c:pt>
                <c:pt idx="6">
                  <c:v>2.4134213939726375E-2</c:v>
                </c:pt>
                <c:pt idx="7">
                  <c:v>2.3559589798304321E-2</c:v>
                </c:pt>
                <c:pt idx="8">
                  <c:v>2.1988950478417365E-2</c:v>
                </c:pt>
                <c:pt idx="9">
                  <c:v>1.8324125398681137E-2</c:v>
                </c:pt>
                <c:pt idx="10">
                  <c:v>1.2216083599120759E-2</c:v>
                </c:pt>
                <c:pt idx="11">
                  <c:v>6.1080417995603795E-3</c:v>
                </c:pt>
              </c:numCache>
            </c:numRef>
          </c:val>
        </c:ser>
        <c:ser>
          <c:idx val="11"/>
          <c:order val="11"/>
          <c:cat>
            <c:numRef>
              <c:f>'Component Sizing'!$E$6:$P$6</c:f>
              <c:numCache>
                <c:formatCode>_(* #,##0_);_(* \(#,##0\);_(* "-"??_);_(@_)</c:formatCode>
                <c:ptCount val="12"/>
                <c:pt idx="0">
                  <c:v>10</c:v>
                </c:pt>
                <c:pt idx="1">
                  <c:v>30</c:v>
                </c:pt>
                <c:pt idx="2">
                  <c:v>90</c:v>
                </c:pt>
                <c:pt idx="3">
                  <c:v>270</c:v>
                </c:pt>
                <c:pt idx="4">
                  <c:v>810</c:v>
                </c:pt>
                <c:pt idx="5">
                  <c:v>2430</c:v>
                </c:pt>
                <c:pt idx="6">
                  <c:v>7290</c:v>
                </c:pt>
                <c:pt idx="7">
                  <c:v>21870</c:v>
                </c:pt>
                <c:pt idx="8">
                  <c:v>65610</c:v>
                </c:pt>
                <c:pt idx="9">
                  <c:v>196830</c:v>
                </c:pt>
                <c:pt idx="10">
                  <c:v>590490</c:v>
                </c:pt>
                <c:pt idx="11">
                  <c:v>1771470</c:v>
                </c:pt>
              </c:numCache>
            </c:numRef>
          </c:cat>
          <c:val>
            <c:numRef>
              <c:f>'Component Sizing'!$E$18:$P$18</c:f>
              <c:numCache>
                <c:formatCode>_(* #,##0.00_);_(* \(#,##0.00\);_(* "-"??_);_(@_)</c:formatCode>
                <c:ptCount val="12"/>
                <c:pt idx="0">
                  <c:v>8.1440097595737084E-3</c:v>
                </c:pt>
                <c:pt idx="1">
                  <c:v>8.1439178147838746E-3</c:v>
                </c:pt>
                <c:pt idx="2">
                  <c:v>8.1436419928704838E-3</c:v>
                </c:pt>
                <c:pt idx="3">
                  <c:v>8.1428146392188653E-3</c:v>
                </c:pt>
                <c:pt idx="4">
                  <c:v>8.1403335866170323E-3</c:v>
                </c:pt>
                <c:pt idx="5">
                  <c:v>8.1328994920173824E-3</c:v>
                </c:pt>
                <c:pt idx="6">
                  <c:v>8.1106784551539472E-3</c:v>
                </c:pt>
                <c:pt idx="7">
                  <c:v>8.0447379799087927E-3</c:v>
                </c:pt>
                <c:pt idx="8">
                  <c:v>7.8531965994347742E-3</c:v>
                </c:pt>
                <c:pt idx="9">
                  <c:v>7.3296501594724561E-3</c:v>
                </c:pt>
                <c:pt idx="10">
                  <c:v>6.1080417995603795E-3</c:v>
                </c:pt>
                <c:pt idx="11">
                  <c:v>4.0720278663735864E-3</c:v>
                </c:pt>
              </c:numCache>
            </c:numRef>
          </c:val>
        </c:ser>
        <c:bandFmts/>
        <c:axId val="121570816"/>
        <c:axId val="121572352"/>
        <c:axId val="122083072"/>
      </c:surface3DChart>
      <c:catAx>
        <c:axId val="121570816"/>
        <c:scaling>
          <c:orientation val="minMax"/>
        </c:scaling>
        <c:delete val="1"/>
        <c:axPos val="b"/>
        <c:majorGridlines/>
        <c:numFmt formatCode="_(* #,##0_);_(* \(#,##0\);_(* &quot;-&quot;??_);_(@_)" sourceLinked="1"/>
        <c:majorTickMark val="none"/>
        <c:tickLblPos val="nextTo"/>
        <c:crossAx val="121572352"/>
        <c:crosses val="autoZero"/>
        <c:auto val="1"/>
        <c:lblAlgn val="ctr"/>
        <c:lblOffset val="100"/>
      </c:catAx>
      <c:valAx>
        <c:axId val="121572352"/>
        <c:scaling>
          <c:orientation val="minMax"/>
        </c:scaling>
        <c:axPos val="r"/>
        <c:majorGridlines/>
        <c:numFmt formatCode="_(* #,##0_);_(* \(#,##0\);_(* &quot;-&quot;??_);_(@_)" sourceLinked="1"/>
        <c:majorTickMark val="none"/>
        <c:tickLblPos val="nextTo"/>
        <c:crossAx val="121570816"/>
        <c:crosses val="autoZero"/>
        <c:crossBetween val="midCat"/>
      </c:valAx>
      <c:serAx>
        <c:axId val="122083072"/>
        <c:scaling>
          <c:orientation val="minMax"/>
        </c:scaling>
        <c:delete val="1"/>
        <c:axPos val="b"/>
        <c:majorGridlines/>
        <c:majorTickMark val="none"/>
        <c:tickLblPos val="nextTo"/>
        <c:crossAx val="121572352"/>
        <c:crosses val="autoZero"/>
      </c:serAx>
    </c:plotArea>
    <c:plotVisOnly val="1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Duty Cycle(R</a:t>
            </a:r>
            <a:r>
              <a:rPr lang="en-US" baseline="-25000"/>
              <a:t>1</a:t>
            </a:r>
            <a:r>
              <a:rPr lang="en-US"/>
              <a:t>,R</a:t>
            </a:r>
            <a:r>
              <a:rPr lang="en-US" baseline="-25000"/>
              <a:t>2</a:t>
            </a:r>
            <a:r>
              <a:rPr lang="en-US"/>
              <a:t>)</a:t>
            </a:r>
          </a:p>
        </c:rich>
      </c:tx>
      <c:layout/>
    </c:title>
    <c:view3D>
      <c:rotY val="180"/>
      <c:perspective val="30"/>
    </c:view3D>
    <c:plotArea>
      <c:layout/>
      <c:surface3DChart>
        <c:ser>
          <c:idx val="0"/>
          <c:order val="0"/>
          <c:val>
            <c:numRef>
              <c:f>'Component Sizing'!$E$26:$P$26</c:f>
              <c:numCache>
                <c:formatCode>_(* #,##0.000_);_(* \(#,##0.000\);_(* "-"??_);_(@_)</c:formatCode>
                <c:ptCount val="12"/>
                <c:pt idx="0">
                  <c:v>0.5</c:v>
                </c:pt>
                <c:pt idx="1">
                  <c:v>0.75</c:v>
                </c:pt>
                <c:pt idx="2">
                  <c:v>0.9</c:v>
                </c:pt>
                <c:pt idx="3">
                  <c:v>0.9642857142857143</c:v>
                </c:pt>
                <c:pt idx="4">
                  <c:v>0.98780487804878048</c:v>
                </c:pt>
                <c:pt idx="5">
                  <c:v>0.99590163934426235</c:v>
                </c:pt>
                <c:pt idx="6">
                  <c:v>0.99863013698630132</c:v>
                </c:pt>
                <c:pt idx="7">
                  <c:v>0.99954296160877509</c:v>
                </c:pt>
                <c:pt idx="8">
                  <c:v>0.99984760743675705</c:v>
                </c:pt>
                <c:pt idx="9">
                  <c:v>0.99994919731761833</c:v>
                </c:pt>
                <c:pt idx="10">
                  <c:v>0.99998306519898394</c:v>
                </c:pt>
                <c:pt idx="11">
                  <c:v>0.9999943550025967</c:v>
                </c:pt>
              </c:numCache>
            </c:numRef>
          </c:val>
        </c:ser>
        <c:ser>
          <c:idx val="1"/>
          <c:order val="1"/>
          <c:val>
            <c:numRef>
              <c:f>'Component Sizing'!$E$27:$P$27</c:f>
              <c:numCache>
                <c:formatCode>_(* #,##0.000_);_(* \(#,##0.000\);_(* "-"??_);_(@_)</c:formatCode>
                <c:ptCount val="12"/>
                <c:pt idx="0">
                  <c:v>0.25</c:v>
                </c:pt>
                <c:pt idx="1">
                  <c:v>0.5</c:v>
                </c:pt>
                <c:pt idx="2">
                  <c:v>0.75</c:v>
                </c:pt>
                <c:pt idx="3">
                  <c:v>0.9</c:v>
                </c:pt>
                <c:pt idx="4">
                  <c:v>0.9642857142857143</c:v>
                </c:pt>
                <c:pt idx="5">
                  <c:v>0.98780487804878048</c:v>
                </c:pt>
                <c:pt idx="6">
                  <c:v>0.99590163934426235</c:v>
                </c:pt>
                <c:pt idx="7">
                  <c:v>0.99863013698630132</c:v>
                </c:pt>
                <c:pt idx="8">
                  <c:v>0.99954296160877509</c:v>
                </c:pt>
                <c:pt idx="9">
                  <c:v>0.99984760743675705</c:v>
                </c:pt>
                <c:pt idx="10">
                  <c:v>0.99994919731761833</c:v>
                </c:pt>
                <c:pt idx="11">
                  <c:v>0.99998306519898394</c:v>
                </c:pt>
              </c:numCache>
            </c:numRef>
          </c:val>
        </c:ser>
        <c:ser>
          <c:idx val="2"/>
          <c:order val="2"/>
          <c:val>
            <c:numRef>
              <c:f>'Component Sizing'!$E$28:$P$28</c:f>
              <c:numCache>
                <c:formatCode>_(* #,##0.000_);_(* \(#,##0.000\);_(* "-"??_);_(@_)</c:formatCode>
                <c:ptCount val="12"/>
                <c:pt idx="0">
                  <c:v>0.1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0.9</c:v>
                </c:pt>
                <c:pt idx="5">
                  <c:v>0.9642857142857143</c:v>
                </c:pt>
                <c:pt idx="6">
                  <c:v>0.98780487804878048</c:v>
                </c:pt>
                <c:pt idx="7">
                  <c:v>0.99590163934426235</c:v>
                </c:pt>
                <c:pt idx="8">
                  <c:v>0.99863013698630132</c:v>
                </c:pt>
                <c:pt idx="9">
                  <c:v>0.99954296160877509</c:v>
                </c:pt>
                <c:pt idx="10">
                  <c:v>0.99984760743675705</c:v>
                </c:pt>
                <c:pt idx="11">
                  <c:v>0.99994919731761833</c:v>
                </c:pt>
              </c:numCache>
            </c:numRef>
          </c:val>
        </c:ser>
        <c:ser>
          <c:idx val="3"/>
          <c:order val="3"/>
          <c:val>
            <c:numRef>
              <c:f>'Component Sizing'!$E$29:$P$29</c:f>
              <c:numCache>
                <c:formatCode>_(* #,##0.000_);_(* \(#,##0.000\);_(* "-"??_);_(@_)</c:formatCode>
                <c:ptCount val="12"/>
                <c:pt idx="0">
                  <c:v>3.5714285714285712E-2</c:v>
                </c:pt>
                <c:pt idx="1">
                  <c:v>0.1</c:v>
                </c:pt>
                <c:pt idx="2">
                  <c:v>0.25</c:v>
                </c:pt>
                <c:pt idx="3">
                  <c:v>0.5</c:v>
                </c:pt>
                <c:pt idx="4">
                  <c:v>0.75</c:v>
                </c:pt>
                <c:pt idx="5">
                  <c:v>0.9</c:v>
                </c:pt>
                <c:pt idx="6">
                  <c:v>0.9642857142857143</c:v>
                </c:pt>
                <c:pt idx="7">
                  <c:v>0.98780487804878048</c:v>
                </c:pt>
                <c:pt idx="8">
                  <c:v>0.99590163934426235</c:v>
                </c:pt>
                <c:pt idx="9">
                  <c:v>0.99863013698630132</c:v>
                </c:pt>
                <c:pt idx="10">
                  <c:v>0.99954296160877509</c:v>
                </c:pt>
                <c:pt idx="11">
                  <c:v>0.99984760743675705</c:v>
                </c:pt>
              </c:numCache>
            </c:numRef>
          </c:val>
        </c:ser>
        <c:ser>
          <c:idx val="4"/>
          <c:order val="4"/>
          <c:val>
            <c:numRef>
              <c:f>'Component Sizing'!$E$30:$P$30</c:f>
              <c:numCache>
                <c:formatCode>_(* #,##0.000_);_(* \(#,##0.000\);_(* "-"??_);_(@_)</c:formatCode>
                <c:ptCount val="12"/>
                <c:pt idx="0">
                  <c:v>1.2195121951219513E-2</c:v>
                </c:pt>
                <c:pt idx="1">
                  <c:v>3.5714285714285712E-2</c:v>
                </c:pt>
                <c:pt idx="2">
                  <c:v>0.1</c:v>
                </c:pt>
                <c:pt idx="3">
                  <c:v>0.25</c:v>
                </c:pt>
                <c:pt idx="4">
                  <c:v>0.5</c:v>
                </c:pt>
                <c:pt idx="5">
                  <c:v>0.75</c:v>
                </c:pt>
                <c:pt idx="6">
                  <c:v>0.9</c:v>
                </c:pt>
                <c:pt idx="7">
                  <c:v>0.9642857142857143</c:v>
                </c:pt>
                <c:pt idx="8">
                  <c:v>0.98780487804878048</c:v>
                </c:pt>
                <c:pt idx="9">
                  <c:v>0.99590163934426235</c:v>
                </c:pt>
                <c:pt idx="10">
                  <c:v>0.99863013698630132</c:v>
                </c:pt>
                <c:pt idx="11">
                  <c:v>0.99954296160877509</c:v>
                </c:pt>
              </c:numCache>
            </c:numRef>
          </c:val>
        </c:ser>
        <c:ser>
          <c:idx val="5"/>
          <c:order val="5"/>
          <c:val>
            <c:numRef>
              <c:f>'Component Sizing'!$E$31:$P$31</c:f>
              <c:numCache>
                <c:formatCode>_(* #,##0.000_);_(* \(#,##0.000\);_(* "-"??_);_(@_)</c:formatCode>
                <c:ptCount val="12"/>
                <c:pt idx="0">
                  <c:v>4.0983606557377051E-3</c:v>
                </c:pt>
                <c:pt idx="1">
                  <c:v>1.2195121951219513E-2</c:v>
                </c:pt>
                <c:pt idx="2">
                  <c:v>3.5714285714285712E-2</c:v>
                </c:pt>
                <c:pt idx="3">
                  <c:v>0.1</c:v>
                </c:pt>
                <c:pt idx="4">
                  <c:v>0.25</c:v>
                </c:pt>
                <c:pt idx="5">
                  <c:v>0.5</c:v>
                </c:pt>
                <c:pt idx="6">
                  <c:v>0.75</c:v>
                </c:pt>
                <c:pt idx="7">
                  <c:v>0.9</c:v>
                </c:pt>
                <c:pt idx="8">
                  <c:v>0.9642857142857143</c:v>
                </c:pt>
                <c:pt idx="9">
                  <c:v>0.98780487804878048</c:v>
                </c:pt>
                <c:pt idx="10">
                  <c:v>0.99590163934426235</c:v>
                </c:pt>
                <c:pt idx="11">
                  <c:v>0.99863013698630132</c:v>
                </c:pt>
              </c:numCache>
            </c:numRef>
          </c:val>
        </c:ser>
        <c:ser>
          <c:idx val="6"/>
          <c:order val="6"/>
          <c:val>
            <c:numRef>
              <c:f>'Component Sizing'!$E$32:$P$32</c:f>
              <c:numCache>
                <c:formatCode>_(* #,##0.000_);_(* \(#,##0.000\);_(* "-"??_);_(@_)</c:formatCode>
                <c:ptCount val="12"/>
                <c:pt idx="0">
                  <c:v>1.3698630136986301E-3</c:v>
                </c:pt>
                <c:pt idx="1">
                  <c:v>4.0983606557377051E-3</c:v>
                </c:pt>
                <c:pt idx="2">
                  <c:v>1.2195121951219513E-2</c:v>
                </c:pt>
                <c:pt idx="3">
                  <c:v>3.5714285714285712E-2</c:v>
                </c:pt>
                <c:pt idx="4">
                  <c:v>0.1</c:v>
                </c:pt>
                <c:pt idx="5">
                  <c:v>0.25</c:v>
                </c:pt>
                <c:pt idx="6">
                  <c:v>0.5</c:v>
                </c:pt>
                <c:pt idx="7">
                  <c:v>0.75</c:v>
                </c:pt>
                <c:pt idx="8">
                  <c:v>0.9</c:v>
                </c:pt>
                <c:pt idx="9">
                  <c:v>0.9642857142857143</c:v>
                </c:pt>
                <c:pt idx="10">
                  <c:v>0.98780487804878048</c:v>
                </c:pt>
                <c:pt idx="11">
                  <c:v>0.99590163934426235</c:v>
                </c:pt>
              </c:numCache>
            </c:numRef>
          </c:val>
        </c:ser>
        <c:ser>
          <c:idx val="7"/>
          <c:order val="7"/>
          <c:val>
            <c:numRef>
              <c:f>'Component Sizing'!$E$33:$P$33</c:f>
              <c:numCache>
                <c:formatCode>_(* #,##0.000_);_(* \(#,##0.000\);_(* "-"??_);_(@_)</c:formatCode>
                <c:ptCount val="12"/>
                <c:pt idx="0">
                  <c:v>4.5703839122486289E-4</c:v>
                </c:pt>
                <c:pt idx="1">
                  <c:v>1.3698630136986301E-3</c:v>
                </c:pt>
                <c:pt idx="2">
                  <c:v>4.0983606557377051E-3</c:v>
                </c:pt>
                <c:pt idx="3">
                  <c:v>1.2195121951219513E-2</c:v>
                </c:pt>
                <c:pt idx="4">
                  <c:v>3.5714285714285712E-2</c:v>
                </c:pt>
                <c:pt idx="5">
                  <c:v>0.1</c:v>
                </c:pt>
                <c:pt idx="6">
                  <c:v>0.25</c:v>
                </c:pt>
                <c:pt idx="7">
                  <c:v>0.5</c:v>
                </c:pt>
                <c:pt idx="8">
                  <c:v>0.75</c:v>
                </c:pt>
                <c:pt idx="9">
                  <c:v>0.9</c:v>
                </c:pt>
                <c:pt idx="10">
                  <c:v>0.9642857142857143</c:v>
                </c:pt>
                <c:pt idx="11">
                  <c:v>0.98780487804878048</c:v>
                </c:pt>
              </c:numCache>
            </c:numRef>
          </c:val>
        </c:ser>
        <c:ser>
          <c:idx val="8"/>
          <c:order val="8"/>
          <c:val>
            <c:numRef>
              <c:f>'Component Sizing'!$E$34:$P$34</c:f>
              <c:numCache>
                <c:formatCode>_(* #,##0.000_);_(* \(#,##0.000\);_(* "-"??_);_(@_)</c:formatCode>
                <c:ptCount val="12"/>
                <c:pt idx="0">
                  <c:v>1.5239256324291374E-4</c:v>
                </c:pt>
                <c:pt idx="1">
                  <c:v>4.5703839122486289E-4</c:v>
                </c:pt>
                <c:pt idx="2">
                  <c:v>1.3698630136986301E-3</c:v>
                </c:pt>
                <c:pt idx="3">
                  <c:v>4.0983606557377051E-3</c:v>
                </c:pt>
                <c:pt idx="4">
                  <c:v>1.2195121951219513E-2</c:v>
                </c:pt>
                <c:pt idx="5">
                  <c:v>3.5714285714285712E-2</c:v>
                </c:pt>
                <c:pt idx="6">
                  <c:v>0.1</c:v>
                </c:pt>
                <c:pt idx="7">
                  <c:v>0.25</c:v>
                </c:pt>
                <c:pt idx="8">
                  <c:v>0.5</c:v>
                </c:pt>
                <c:pt idx="9">
                  <c:v>0.75</c:v>
                </c:pt>
                <c:pt idx="10">
                  <c:v>0.9</c:v>
                </c:pt>
                <c:pt idx="11">
                  <c:v>0.9642857142857143</c:v>
                </c:pt>
              </c:numCache>
            </c:numRef>
          </c:val>
        </c:ser>
        <c:ser>
          <c:idx val="9"/>
          <c:order val="9"/>
          <c:val>
            <c:numRef>
              <c:f>'Component Sizing'!$E$35:$P$35</c:f>
              <c:numCache>
                <c:formatCode>_(* #,##0.000_);_(* \(#,##0.000\);_(* "-"??_);_(@_)</c:formatCode>
                <c:ptCount val="12"/>
                <c:pt idx="0">
                  <c:v>5.0802682381629751E-5</c:v>
                </c:pt>
                <c:pt idx="1">
                  <c:v>1.5239256324291374E-4</c:v>
                </c:pt>
                <c:pt idx="2">
                  <c:v>4.5703839122486289E-4</c:v>
                </c:pt>
                <c:pt idx="3">
                  <c:v>1.3698630136986301E-3</c:v>
                </c:pt>
                <c:pt idx="4">
                  <c:v>4.0983606557377051E-3</c:v>
                </c:pt>
                <c:pt idx="5">
                  <c:v>1.2195121951219513E-2</c:v>
                </c:pt>
                <c:pt idx="6">
                  <c:v>3.5714285714285712E-2</c:v>
                </c:pt>
                <c:pt idx="7">
                  <c:v>0.1</c:v>
                </c:pt>
                <c:pt idx="8">
                  <c:v>0.25</c:v>
                </c:pt>
                <c:pt idx="9">
                  <c:v>0.5</c:v>
                </c:pt>
                <c:pt idx="10">
                  <c:v>0.75</c:v>
                </c:pt>
                <c:pt idx="11">
                  <c:v>0.9</c:v>
                </c:pt>
              </c:numCache>
            </c:numRef>
          </c:val>
        </c:ser>
        <c:ser>
          <c:idx val="10"/>
          <c:order val="10"/>
          <c:val>
            <c:numRef>
              <c:f>'Component Sizing'!$E$36:$P$36</c:f>
              <c:numCache>
                <c:formatCode>_(* #,##0.000_);_(* \(#,##0.000\);_(* "-"??_);_(@_)</c:formatCode>
                <c:ptCount val="12"/>
                <c:pt idx="0">
                  <c:v>1.6934801016088061E-5</c:v>
                </c:pt>
                <c:pt idx="1">
                  <c:v>5.0802682381629751E-5</c:v>
                </c:pt>
                <c:pt idx="2">
                  <c:v>1.5239256324291374E-4</c:v>
                </c:pt>
                <c:pt idx="3">
                  <c:v>4.5703839122486289E-4</c:v>
                </c:pt>
                <c:pt idx="4">
                  <c:v>1.3698630136986301E-3</c:v>
                </c:pt>
                <c:pt idx="5">
                  <c:v>4.0983606557377051E-3</c:v>
                </c:pt>
                <c:pt idx="6">
                  <c:v>1.2195121951219513E-2</c:v>
                </c:pt>
                <c:pt idx="7">
                  <c:v>3.5714285714285712E-2</c:v>
                </c:pt>
                <c:pt idx="8">
                  <c:v>0.1</c:v>
                </c:pt>
                <c:pt idx="9">
                  <c:v>0.25</c:v>
                </c:pt>
                <c:pt idx="10">
                  <c:v>0.5</c:v>
                </c:pt>
                <c:pt idx="11">
                  <c:v>0.75</c:v>
                </c:pt>
              </c:numCache>
            </c:numRef>
          </c:val>
        </c:ser>
        <c:ser>
          <c:idx val="11"/>
          <c:order val="11"/>
          <c:val>
            <c:numRef>
              <c:f>'Component Sizing'!$E$37:$P$37</c:f>
              <c:numCache>
                <c:formatCode>_(* #,##0.000_);_(* \(#,##0.000\);_(* "-"??_);_(@_)</c:formatCode>
                <c:ptCount val="12"/>
                <c:pt idx="0">
                  <c:v>5.6449974033011941E-6</c:v>
                </c:pt>
                <c:pt idx="1">
                  <c:v>1.6934801016088061E-5</c:v>
                </c:pt>
                <c:pt idx="2">
                  <c:v>5.0802682381629751E-5</c:v>
                </c:pt>
                <c:pt idx="3">
                  <c:v>1.5239256324291374E-4</c:v>
                </c:pt>
                <c:pt idx="4">
                  <c:v>4.5703839122486289E-4</c:v>
                </c:pt>
                <c:pt idx="5">
                  <c:v>1.3698630136986301E-3</c:v>
                </c:pt>
                <c:pt idx="6">
                  <c:v>4.0983606557377051E-3</c:v>
                </c:pt>
                <c:pt idx="7">
                  <c:v>1.2195121951219513E-2</c:v>
                </c:pt>
                <c:pt idx="8">
                  <c:v>3.5714285714285712E-2</c:v>
                </c:pt>
                <c:pt idx="9">
                  <c:v>0.1</c:v>
                </c:pt>
                <c:pt idx="10">
                  <c:v>0.25</c:v>
                </c:pt>
                <c:pt idx="11">
                  <c:v>0.5</c:v>
                </c:pt>
              </c:numCache>
            </c:numRef>
          </c:val>
        </c:ser>
        <c:bandFmts/>
        <c:axId val="122225792"/>
        <c:axId val="122227328"/>
        <c:axId val="121630720"/>
      </c:surface3DChart>
      <c:catAx>
        <c:axId val="122225792"/>
        <c:scaling>
          <c:orientation val="minMax"/>
        </c:scaling>
        <c:delete val="1"/>
        <c:axPos val="b"/>
        <c:majorGridlines/>
        <c:majorTickMark val="none"/>
        <c:tickLblPos val="nextTo"/>
        <c:crossAx val="122227328"/>
        <c:crosses val="autoZero"/>
        <c:auto val="1"/>
        <c:lblAlgn val="ctr"/>
        <c:lblOffset val="100"/>
      </c:catAx>
      <c:valAx>
        <c:axId val="122227328"/>
        <c:scaling>
          <c:orientation val="minMax"/>
        </c:scaling>
        <c:axPos val="r"/>
        <c:majorGridlines/>
        <c:numFmt formatCode="_(* #,##0.000_);_(* \(#,##0.000\);_(* &quot;-&quot;??_);_(@_)" sourceLinked="1"/>
        <c:majorTickMark val="none"/>
        <c:tickLblPos val="nextTo"/>
        <c:crossAx val="122225792"/>
        <c:crosses val="autoZero"/>
        <c:crossBetween val="midCat"/>
      </c:valAx>
      <c:serAx>
        <c:axId val="121630720"/>
        <c:scaling>
          <c:orientation val="minMax"/>
        </c:scaling>
        <c:delete val="1"/>
        <c:axPos val="b"/>
        <c:majorGridlines/>
        <c:majorTickMark val="none"/>
        <c:tickLblPos val="nextTo"/>
        <c:crossAx val="122227328"/>
        <c:crosses val="autoZero"/>
      </c:serAx>
    </c:plotArea>
    <c:plotVisOnly val="1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Frequency </a:t>
            </a:r>
            <a:r>
              <a:rPr lang="en-US" baseline="0"/>
              <a:t> vs. R</a:t>
            </a:r>
            <a:r>
              <a:rPr lang="en-US" baseline="-25000"/>
              <a:t>1</a:t>
            </a:r>
          </a:p>
        </c:rich>
      </c:tx>
      <c:layout/>
    </c:title>
    <c:plotArea>
      <c:layout>
        <c:manualLayout>
          <c:layoutTarget val="inner"/>
          <c:xMode val="edge"/>
          <c:yMode val="edge"/>
          <c:x val="0.15726952609184724"/>
          <c:y val="0.17532316272965875"/>
          <c:w val="0.7324976769208198"/>
          <c:h val="0.58899442257217871"/>
        </c:manualLayout>
      </c:layout>
      <c:scatterChart>
        <c:scatterStyle val="lineMarker"/>
        <c:ser>
          <c:idx val="0"/>
          <c:order val="0"/>
          <c:tx>
            <c:v>R2=470</c:v>
          </c:tx>
          <c:spPr>
            <a:ln w="25400">
              <a:solidFill>
                <a:srgbClr val="C00000"/>
              </a:solidFill>
            </a:ln>
          </c:spPr>
          <c:marker>
            <c:symbol val="none"/>
          </c:marker>
          <c:xVal>
            <c:numRef>
              <c:f>'Component Sizing'!$D$7:$D$18</c:f>
              <c:numCache>
                <c:formatCode>_(* #,##0_);_(* \(#,##0\);_(* "-"??_);_(@_)</c:formatCode>
                <c:ptCount val="12"/>
                <c:pt idx="0">
                  <c:v>10</c:v>
                </c:pt>
                <c:pt idx="1">
                  <c:v>30</c:v>
                </c:pt>
                <c:pt idx="2">
                  <c:v>90</c:v>
                </c:pt>
                <c:pt idx="3">
                  <c:v>270</c:v>
                </c:pt>
                <c:pt idx="4">
                  <c:v>810</c:v>
                </c:pt>
                <c:pt idx="5">
                  <c:v>2430</c:v>
                </c:pt>
                <c:pt idx="6">
                  <c:v>7290</c:v>
                </c:pt>
                <c:pt idx="7">
                  <c:v>21870</c:v>
                </c:pt>
                <c:pt idx="8">
                  <c:v>65610</c:v>
                </c:pt>
                <c:pt idx="9">
                  <c:v>196830</c:v>
                </c:pt>
                <c:pt idx="10">
                  <c:v>590490</c:v>
                </c:pt>
                <c:pt idx="11">
                  <c:v>1771470</c:v>
                </c:pt>
              </c:numCache>
            </c:numRef>
          </c:xVal>
          <c:yVal>
            <c:numRef>
              <c:f>'Component Sizing'!$E$7:$E$18</c:f>
              <c:numCache>
                <c:formatCode>_(* #,##0_);_(* \(#,##0\);_(* "-"??_);_(@_)</c:formatCode>
                <c:ptCount val="12"/>
                <c:pt idx="0">
                  <c:v>721.34752044448169</c:v>
                </c:pt>
                <c:pt idx="1">
                  <c:v>360.67376022224084</c:v>
                </c:pt>
                <c:pt idx="2">
                  <c:v>144.26950408889633</c:v>
                </c:pt>
                <c:pt idx="3">
                  <c:v>51.524822888891549</c:v>
                </c:pt>
                <c:pt idx="4">
                  <c:v>17.59384196206053</c:v>
                </c:pt>
                <c:pt idx="5">
                  <c:v>5.912684593807227</c:v>
                </c:pt>
                <c:pt idx="6">
                  <c:v>1.976294576560224</c:v>
                </c:pt>
                <c:pt idx="7" formatCode="_(* #,##0.0_);_(* \(#,##0.0\);_(* &quot;-&quot;??_);_(@_)">
                  <c:v>0.65936702051597962</c:v>
                </c:pt>
                <c:pt idx="8" formatCode="_(* #,##0.0_);_(* \(#,##0.0\);_(* &quot;-&quot;??_);_(@_)">
                  <c:v>0.21985599525890939</c:v>
                </c:pt>
                <c:pt idx="9" formatCode="_(* #,##0.0_);_(* \(#,##0.0\);_(* &quot;-&quot;??_);_(@_)">
                  <c:v>7.3292777935834358E-2</c:v>
                </c:pt>
                <c:pt idx="10" formatCode="_(* #,##0.00_);_(* \(#,##0.00\);_(* &quot;-&quot;??_);_(@_)">
                  <c:v>2.4431753444351622E-2</c:v>
                </c:pt>
                <c:pt idx="11" formatCode="_(* #,##0.00_);_(* \(#,##0.00\);_(* &quot;-&quot;??_);_(@_)">
                  <c:v>8.1440097595737084E-3</c:v>
                </c:pt>
              </c:numCache>
            </c:numRef>
          </c:yVal>
        </c:ser>
        <c:ser>
          <c:idx val="1"/>
          <c:order val="1"/>
          <c:tx>
            <c:v>R2=7520</c:v>
          </c:tx>
          <c:spPr>
            <a:ln>
              <a:solidFill>
                <a:srgbClr val="00C864"/>
              </a:solidFill>
            </a:ln>
          </c:spPr>
          <c:marker>
            <c:symbol val="picture"/>
          </c:marker>
          <c:xVal>
            <c:numRef>
              <c:f>'Component Sizing'!$D$7:$D$18</c:f>
              <c:numCache>
                <c:formatCode>_(* #,##0_);_(* \(#,##0\);_(* "-"??_);_(@_)</c:formatCode>
                <c:ptCount val="12"/>
                <c:pt idx="0">
                  <c:v>10</c:v>
                </c:pt>
                <c:pt idx="1">
                  <c:v>30</c:v>
                </c:pt>
                <c:pt idx="2">
                  <c:v>90</c:v>
                </c:pt>
                <c:pt idx="3">
                  <c:v>270</c:v>
                </c:pt>
                <c:pt idx="4">
                  <c:v>810</c:v>
                </c:pt>
                <c:pt idx="5">
                  <c:v>2430</c:v>
                </c:pt>
                <c:pt idx="6">
                  <c:v>7290</c:v>
                </c:pt>
                <c:pt idx="7">
                  <c:v>21870</c:v>
                </c:pt>
                <c:pt idx="8">
                  <c:v>65610</c:v>
                </c:pt>
                <c:pt idx="9">
                  <c:v>196830</c:v>
                </c:pt>
                <c:pt idx="10">
                  <c:v>590490</c:v>
                </c:pt>
                <c:pt idx="11">
                  <c:v>1771470</c:v>
                </c:pt>
              </c:numCache>
            </c:numRef>
          </c:xVal>
          <c:yVal>
            <c:numRef>
              <c:f>'Component Sizing'!$I$7:$I$18</c:f>
              <c:numCache>
                <c:formatCode>_(* #,##0_);_(* \(#,##0\);_(* "-"??_);_(@_)</c:formatCode>
                <c:ptCount val="12"/>
                <c:pt idx="0">
                  <c:v>17.59384196206053</c:v>
                </c:pt>
                <c:pt idx="1">
                  <c:v>17.174940962963849</c:v>
                </c:pt>
                <c:pt idx="2">
                  <c:v>16.02994489876626</c:v>
                </c:pt>
                <c:pt idx="3">
                  <c:v>13.358287415638552</c:v>
                </c:pt>
                <c:pt idx="4">
                  <c:v>8.9055249437590334</c:v>
                </c:pt>
                <c:pt idx="5">
                  <c:v>4.4527624718795167</c:v>
                </c:pt>
                <c:pt idx="6">
                  <c:v>1.7811049887518067</c:v>
                </c:pt>
                <c:pt idx="7" formatCode="_(* #,##0.0_);_(* \(#,##0.0\);_(* &quot;-&quot;??_);_(@_)">
                  <c:v>0.63610892455421664</c:v>
                </c:pt>
                <c:pt idx="8" formatCode="_(* #,##0.0_);_(* \(#,##0.0\);_(* &quot;-&quot;??_);_(@_)">
                  <c:v>0.21720792545753737</c:v>
                </c:pt>
                <c:pt idx="9" formatCode="_(* #,##0.0_);_(* \(#,##0.0\);_(* &quot;-&quot;??_);_(@_)">
                  <c:v>7.299610609638553E-2</c:v>
                </c:pt>
                <c:pt idx="10" formatCode="_(* #,##0.00_);_(* \(#,##0.00\);_(* &quot;-&quot;??_);_(@_)">
                  <c:v>2.4398698476052149E-2</c:v>
                </c:pt>
                <c:pt idx="11" formatCode="_(* #,##0.00_);_(* \(#,##0.00\);_(* &quot;-&quot;??_);_(@_)">
                  <c:v>8.1403335866170323E-3</c:v>
                </c:pt>
              </c:numCache>
            </c:numRef>
          </c:yVal>
        </c:ser>
        <c:ser>
          <c:idx val="2"/>
          <c:order val="2"/>
          <c:tx>
            <c:v>R2=1M</c:v>
          </c:tx>
          <c:spPr>
            <a:ln w="25400">
              <a:solidFill>
                <a:srgbClr val="0070C0"/>
              </a:solidFill>
            </a:ln>
          </c:spPr>
          <c:marker>
            <c:symbol val="none"/>
          </c:marker>
          <c:xVal>
            <c:numRef>
              <c:f>'Component Sizing'!$D$7:$D$18</c:f>
              <c:numCache>
                <c:formatCode>_(* #,##0_);_(* \(#,##0\);_(* "-"??_);_(@_)</c:formatCode>
                <c:ptCount val="12"/>
                <c:pt idx="0">
                  <c:v>10</c:v>
                </c:pt>
                <c:pt idx="1">
                  <c:v>30</c:v>
                </c:pt>
                <c:pt idx="2">
                  <c:v>90</c:v>
                </c:pt>
                <c:pt idx="3">
                  <c:v>270</c:v>
                </c:pt>
                <c:pt idx="4">
                  <c:v>810</c:v>
                </c:pt>
                <c:pt idx="5">
                  <c:v>2430</c:v>
                </c:pt>
                <c:pt idx="6">
                  <c:v>7290</c:v>
                </c:pt>
                <c:pt idx="7">
                  <c:v>21870</c:v>
                </c:pt>
                <c:pt idx="8">
                  <c:v>65610</c:v>
                </c:pt>
                <c:pt idx="9">
                  <c:v>196830</c:v>
                </c:pt>
                <c:pt idx="10">
                  <c:v>590490</c:v>
                </c:pt>
                <c:pt idx="11">
                  <c:v>1771470</c:v>
                </c:pt>
              </c:numCache>
            </c:numRef>
          </c:xVal>
          <c:yVal>
            <c:numRef>
              <c:f>'Component Sizing'!$P$7:$P$18</c:f>
              <c:numCache>
                <c:formatCode>_(* #,##0.00_);_(* \(#,##0.00\);_(* "-"??_);_(@_)</c:formatCode>
                <c:ptCount val="12"/>
                <c:pt idx="0">
                  <c:v>8.1440097595737084E-3</c:v>
                </c:pt>
                <c:pt idx="1">
                  <c:v>8.1439178147838746E-3</c:v>
                </c:pt>
                <c:pt idx="2">
                  <c:v>8.1436419928704838E-3</c:v>
                </c:pt>
                <c:pt idx="3">
                  <c:v>8.1428146392188653E-3</c:v>
                </c:pt>
                <c:pt idx="4">
                  <c:v>8.1403335866170323E-3</c:v>
                </c:pt>
                <c:pt idx="5">
                  <c:v>8.1328994920173824E-3</c:v>
                </c:pt>
                <c:pt idx="6">
                  <c:v>8.1106784551539472E-3</c:v>
                </c:pt>
                <c:pt idx="7">
                  <c:v>8.0447379799087927E-3</c:v>
                </c:pt>
                <c:pt idx="8">
                  <c:v>7.8531965994347742E-3</c:v>
                </c:pt>
                <c:pt idx="9">
                  <c:v>7.3296501594724561E-3</c:v>
                </c:pt>
                <c:pt idx="10">
                  <c:v>6.1080417995603795E-3</c:v>
                </c:pt>
                <c:pt idx="11">
                  <c:v>4.0720278663735864E-3</c:v>
                </c:pt>
              </c:numCache>
            </c:numRef>
          </c:yVal>
        </c:ser>
        <c:axId val="122279808"/>
        <c:axId val="122281344"/>
      </c:scatterChart>
      <c:valAx>
        <c:axId val="122279808"/>
        <c:scaling>
          <c:logBase val="10"/>
          <c:orientation val="minMax"/>
        </c:scaling>
        <c:axPos val="b"/>
        <c:majorGridlines/>
        <c:numFmt formatCode="_(* #,##0_);_(* \(#,##0\);_(* &quot;-&quot;??_);_(@_)" sourceLinked="1"/>
        <c:majorTickMark val="none"/>
        <c:tickLblPos val="nextTo"/>
        <c:crossAx val="122281344"/>
        <c:crosses val="autoZero"/>
        <c:crossBetween val="midCat"/>
      </c:valAx>
      <c:valAx>
        <c:axId val="122281344"/>
        <c:scaling>
          <c:orientation val="minMax"/>
        </c:scaling>
        <c:axPos val="l"/>
        <c:majorGridlines/>
        <c:numFmt formatCode="_(* #,##0_);_(* \(#,##0\);_(* &quot;-&quot;??_);_(@_)" sourceLinked="1"/>
        <c:majorTickMark val="none"/>
        <c:tickLblPos val="nextTo"/>
        <c:crossAx val="122279808"/>
        <c:crosses val="autoZero"/>
        <c:crossBetween val="midCat"/>
      </c:valAx>
    </c:plotArea>
    <c:legend>
      <c:legendPos val="b"/>
      <c:layout/>
    </c:legend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Frequency vs. R</a:t>
            </a:r>
            <a:r>
              <a:rPr lang="en-US" baseline="-25000"/>
              <a:t>2</a:t>
            </a:r>
          </a:p>
        </c:rich>
      </c:tx>
      <c:layout/>
    </c:title>
    <c:plotArea>
      <c:layout/>
      <c:scatterChart>
        <c:scatterStyle val="lineMarker"/>
        <c:ser>
          <c:idx val="0"/>
          <c:order val="0"/>
          <c:tx>
            <c:v>R1=200</c:v>
          </c:tx>
          <c:spPr>
            <a:ln>
              <a:solidFill>
                <a:srgbClr val="C00000"/>
              </a:solidFill>
            </a:ln>
          </c:spPr>
          <c:marker>
            <c:symbol val="none"/>
          </c:marker>
          <c:xVal>
            <c:numRef>
              <c:f>'Component Sizing'!$E$6:$P$6</c:f>
              <c:numCache>
                <c:formatCode>_(* #,##0_);_(* \(#,##0\);_(* "-"??_);_(@_)</c:formatCode>
                <c:ptCount val="12"/>
                <c:pt idx="0">
                  <c:v>10</c:v>
                </c:pt>
                <c:pt idx="1">
                  <c:v>30</c:v>
                </c:pt>
                <c:pt idx="2">
                  <c:v>90</c:v>
                </c:pt>
                <c:pt idx="3">
                  <c:v>270</c:v>
                </c:pt>
                <c:pt idx="4">
                  <c:v>810</c:v>
                </c:pt>
                <c:pt idx="5">
                  <c:v>2430</c:v>
                </c:pt>
                <c:pt idx="6">
                  <c:v>7290</c:v>
                </c:pt>
                <c:pt idx="7">
                  <c:v>21870</c:v>
                </c:pt>
                <c:pt idx="8">
                  <c:v>65610</c:v>
                </c:pt>
                <c:pt idx="9">
                  <c:v>196830</c:v>
                </c:pt>
                <c:pt idx="10">
                  <c:v>590490</c:v>
                </c:pt>
                <c:pt idx="11">
                  <c:v>1771470</c:v>
                </c:pt>
              </c:numCache>
            </c:numRef>
          </c:xVal>
          <c:yVal>
            <c:numRef>
              <c:f>'Component Sizing'!$E$7:$P$7</c:f>
              <c:numCache>
                <c:formatCode>_(* #,##0_);_(* \(#,##0\);_(* "-"??_);_(@_)</c:formatCode>
                <c:ptCount val="12"/>
                <c:pt idx="0">
                  <c:v>721.34752044448169</c:v>
                </c:pt>
                <c:pt idx="1">
                  <c:v>360.67376022224084</c:v>
                </c:pt>
                <c:pt idx="2">
                  <c:v>144.26950408889633</c:v>
                </c:pt>
                <c:pt idx="3">
                  <c:v>51.524822888891549</c:v>
                </c:pt>
                <c:pt idx="4">
                  <c:v>17.59384196206053</c:v>
                </c:pt>
                <c:pt idx="5">
                  <c:v>5.912684593807227</c:v>
                </c:pt>
                <c:pt idx="6" formatCode="_(* #,##0.0_);_(* \(#,##0.0\);_(* &quot;-&quot;??_);_(@_)">
                  <c:v>1.976294576560224</c:v>
                </c:pt>
                <c:pt idx="7" formatCode="_(* #,##0.0_);_(* \(#,##0.0\);_(* &quot;-&quot;??_);_(@_)">
                  <c:v>0.65936702051597962</c:v>
                </c:pt>
                <c:pt idx="8" formatCode="_(* #,##0.0_);_(* \(#,##0.0\);_(* &quot;-&quot;??_);_(@_)">
                  <c:v>0.21985599525890939</c:v>
                </c:pt>
                <c:pt idx="9" formatCode="_(* #,##0.0_);_(* \(#,##0.0\);_(* &quot;-&quot;??_);_(@_)">
                  <c:v>7.3292777935834358E-2</c:v>
                </c:pt>
                <c:pt idx="10" formatCode="_(* #,##0.00_);_(* \(#,##0.00\);_(* &quot;-&quot;??_);_(@_)">
                  <c:v>2.4431753444351622E-2</c:v>
                </c:pt>
                <c:pt idx="11" formatCode="_(* #,##0.00_);_(* \(#,##0.00\);_(* &quot;-&quot;??_);_(@_)">
                  <c:v>8.1440097595737084E-3</c:v>
                </c:pt>
              </c:numCache>
            </c:numRef>
          </c:yVal>
        </c:ser>
        <c:ser>
          <c:idx val="1"/>
          <c:order val="1"/>
          <c:tx>
            <c:v>R1=6400</c:v>
          </c:tx>
          <c:spPr>
            <a:ln>
              <a:solidFill>
                <a:srgbClr val="00C864"/>
              </a:solidFill>
            </a:ln>
          </c:spPr>
          <c:marker>
            <c:symbol val="none"/>
          </c:marker>
          <c:xVal>
            <c:numRef>
              <c:f>'Component Sizing'!$E$6:$P$6</c:f>
              <c:numCache>
                <c:formatCode>_(* #,##0_);_(* \(#,##0\);_(* "-"??_);_(@_)</c:formatCode>
                <c:ptCount val="12"/>
                <c:pt idx="0">
                  <c:v>10</c:v>
                </c:pt>
                <c:pt idx="1">
                  <c:v>30</c:v>
                </c:pt>
                <c:pt idx="2">
                  <c:v>90</c:v>
                </c:pt>
                <c:pt idx="3">
                  <c:v>270</c:v>
                </c:pt>
                <c:pt idx="4">
                  <c:v>810</c:v>
                </c:pt>
                <c:pt idx="5">
                  <c:v>2430</c:v>
                </c:pt>
                <c:pt idx="6">
                  <c:v>7290</c:v>
                </c:pt>
                <c:pt idx="7">
                  <c:v>21870</c:v>
                </c:pt>
                <c:pt idx="8">
                  <c:v>65610</c:v>
                </c:pt>
                <c:pt idx="9">
                  <c:v>196830</c:v>
                </c:pt>
                <c:pt idx="10">
                  <c:v>590490</c:v>
                </c:pt>
                <c:pt idx="11">
                  <c:v>1771470</c:v>
                </c:pt>
              </c:numCache>
            </c:numRef>
          </c:xVal>
          <c:yVal>
            <c:numRef>
              <c:f>'Component Sizing'!$E$12:$P$12</c:f>
              <c:numCache>
                <c:formatCode>_(* #,##0_);_(* \(#,##0\);_(* "-"??_);_(@_)</c:formatCode>
                <c:ptCount val="12"/>
                <c:pt idx="0">
                  <c:v>5.912684593807227</c:v>
                </c:pt>
                <c:pt idx="1">
                  <c:v>5.8646139873535095</c:v>
                </c:pt>
                <c:pt idx="2">
                  <c:v>5.7249803209879504</c:v>
                </c:pt>
                <c:pt idx="3">
                  <c:v>5.34331496625542</c:v>
                </c:pt>
                <c:pt idx="4">
                  <c:v>4.4527624718795167</c:v>
                </c:pt>
                <c:pt idx="5">
                  <c:v>2.9685083145863445</c:v>
                </c:pt>
                <c:pt idx="6" formatCode="_(* #,##0.0_);_(* \(#,##0.0\);_(* &quot;-&quot;??_);_(@_)">
                  <c:v>1.4842541572931722</c:v>
                </c:pt>
                <c:pt idx="7" formatCode="_(* #,##0.0_);_(* \(#,##0.0\);_(* &quot;-&quot;??_);_(@_)">
                  <c:v>0.59370166291726889</c:v>
                </c:pt>
                <c:pt idx="8" formatCode="_(* #,##0.0_);_(* \(#,##0.0\);_(* &quot;-&quot;??_);_(@_)">
                  <c:v>0.2120363081847389</c:v>
                </c:pt>
                <c:pt idx="9" formatCode="_(* #,##0.0_);_(* \(#,##0.0\);_(* &quot;-&quot;??_);_(@_)">
                  <c:v>7.2402641819179131E-2</c:v>
                </c:pt>
                <c:pt idx="10" formatCode="_(* #,##0.00_);_(* \(#,##0.00\);_(* &quot;-&quot;??_);_(@_)">
                  <c:v>2.433203536546184E-2</c:v>
                </c:pt>
                <c:pt idx="11" formatCode="_(* #,##0.00_);_(* \(#,##0.00\);_(* &quot;-&quot;??_);_(@_)">
                  <c:v>8.1328994920173824E-3</c:v>
                </c:pt>
              </c:numCache>
            </c:numRef>
          </c:yVal>
        </c:ser>
        <c:ser>
          <c:idx val="2"/>
          <c:order val="2"/>
          <c:tx>
            <c:v>R1=0.5 M</c:v>
          </c:tx>
          <c:spPr>
            <a:ln>
              <a:solidFill>
                <a:srgbClr val="0070C0"/>
              </a:solidFill>
            </a:ln>
          </c:spPr>
          <c:marker>
            <c:symbol val="none"/>
          </c:marker>
          <c:xVal>
            <c:numRef>
              <c:f>'Component Sizing'!$E$6:$P$6</c:f>
              <c:numCache>
                <c:formatCode>_(* #,##0_);_(* \(#,##0\);_(* "-"??_);_(@_)</c:formatCode>
                <c:ptCount val="12"/>
                <c:pt idx="0">
                  <c:v>10</c:v>
                </c:pt>
                <c:pt idx="1">
                  <c:v>30</c:v>
                </c:pt>
                <c:pt idx="2">
                  <c:v>90</c:v>
                </c:pt>
                <c:pt idx="3">
                  <c:v>270</c:v>
                </c:pt>
                <c:pt idx="4">
                  <c:v>810</c:v>
                </c:pt>
                <c:pt idx="5">
                  <c:v>2430</c:v>
                </c:pt>
                <c:pt idx="6">
                  <c:v>7290</c:v>
                </c:pt>
                <c:pt idx="7">
                  <c:v>21870</c:v>
                </c:pt>
                <c:pt idx="8">
                  <c:v>65610</c:v>
                </c:pt>
                <c:pt idx="9">
                  <c:v>196830</c:v>
                </c:pt>
                <c:pt idx="10">
                  <c:v>590490</c:v>
                </c:pt>
                <c:pt idx="11">
                  <c:v>1771470</c:v>
                </c:pt>
              </c:numCache>
            </c:numRef>
          </c:xVal>
          <c:yVal>
            <c:numRef>
              <c:f>'Component Sizing'!$E$18:$P$18</c:f>
              <c:numCache>
                <c:formatCode>_(* #,##0.00_);_(* \(#,##0.00\);_(* "-"??_);_(@_)</c:formatCode>
                <c:ptCount val="12"/>
                <c:pt idx="0">
                  <c:v>8.1440097595737084E-3</c:v>
                </c:pt>
                <c:pt idx="1">
                  <c:v>8.1439178147838746E-3</c:v>
                </c:pt>
                <c:pt idx="2">
                  <c:v>8.1436419928704838E-3</c:v>
                </c:pt>
                <c:pt idx="3">
                  <c:v>8.1428146392188653E-3</c:v>
                </c:pt>
                <c:pt idx="4">
                  <c:v>8.1403335866170323E-3</c:v>
                </c:pt>
                <c:pt idx="5">
                  <c:v>8.1328994920173824E-3</c:v>
                </c:pt>
                <c:pt idx="6">
                  <c:v>8.1106784551539472E-3</c:v>
                </c:pt>
                <c:pt idx="7">
                  <c:v>8.0447379799087927E-3</c:v>
                </c:pt>
                <c:pt idx="8">
                  <c:v>7.8531965994347742E-3</c:v>
                </c:pt>
                <c:pt idx="9">
                  <c:v>7.3296501594724561E-3</c:v>
                </c:pt>
                <c:pt idx="10">
                  <c:v>6.1080417995603795E-3</c:v>
                </c:pt>
                <c:pt idx="11">
                  <c:v>4.0720278663735864E-3</c:v>
                </c:pt>
              </c:numCache>
            </c:numRef>
          </c:yVal>
        </c:ser>
        <c:axId val="122328960"/>
        <c:axId val="122330496"/>
      </c:scatterChart>
      <c:valAx>
        <c:axId val="122328960"/>
        <c:scaling>
          <c:logBase val="10"/>
          <c:orientation val="minMax"/>
          <c:max val="1000000"/>
        </c:scaling>
        <c:axPos val="b"/>
        <c:majorGridlines/>
        <c:numFmt formatCode="_(* #,##0_);_(* \(#,##0\);_(* &quot;-&quot;??_);_(@_)" sourceLinked="1"/>
        <c:majorTickMark val="none"/>
        <c:tickLblPos val="nextTo"/>
        <c:crossAx val="122330496"/>
        <c:crosses val="autoZero"/>
        <c:crossBetween val="midCat"/>
      </c:valAx>
      <c:valAx>
        <c:axId val="122330496"/>
        <c:scaling>
          <c:orientation val="minMax"/>
        </c:scaling>
        <c:axPos val="l"/>
        <c:majorGridlines/>
        <c:numFmt formatCode="_(* #,##0_);_(* \(#,##0\);_(* &quot;-&quot;??_);_(@_)" sourceLinked="1"/>
        <c:majorTickMark val="none"/>
        <c:tickLblPos val="nextTo"/>
        <c:crossAx val="122328960"/>
        <c:crosses val="autoZero"/>
        <c:crossBetween val="midCat"/>
      </c:valAx>
    </c:plotArea>
    <c:legend>
      <c:legendPos val="b"/>
      <c:layout/>
    </c:legend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Duty Cycle vs. R</a:t>
            </a:r>
            <a:r>
              <a:rPr lang="en-US" baseline="-25000"/>
              <a:t>1</a:t>
            </a:r>
          </a:p>
        </c:rich>
      </c:tx>
      <c:layout/>
    </c:title>
    <c:plotArea>
      <c:layout/>
      <c:scatterChart>
        <c:scatterStyle val="lineMarker"/>
        <c:ser>
          <c:idx val="1"/>
          <c:order val="0"/>
          <c:tx>
            <c:v>R2=7520</c:v>
          </c:tx>
          <c:spPr>
            <a:ln>
              <a:solidFill>
                <a:srgbClr val="00B050"/>
              </a:solidFill>
            </a:ln>
          </c:spPr>
          <c:marker>
            <c:symbol val="none"/>
          </c:marker>
          <c:xVal>
            <c:numRef>
              <c:f>'Component Sizing'!$D$26:$D$37</c:f>
              <c:numCache>
                <c:formatCode>_(* #,##0_);_(* \(#,##0\);_(* "-"??_);_(@_)</c:formatCode>
                <c:ptCount val="12"/>
                <c:pt idx="0">
                  <c:v>10</c:v>
                </c:pt>
                <c:pt idx="1">
                  <c:v>30</c:v>
                </c:pt>
                <c:pt idx="2">
                  <c:v>90</c:v>
                </c:pt>
                <c:pt idx="3">
                  <c:v>270</c:v>
                </c:pt>
                <c:pt idx="4">
                  <c:v>810</c:v>
                </c:pt>
                <c:pt idx="5">
                  <c:v>2430</c:v>
                </c:pt>
                <c:pt idx="6">
                  <c:v>7290</c:v>
                </c:pt>
                <c:pt idx="7">
                  <c:v>21870</c:v>
                </c:pt>
                <c:pt idx="8">
                  <c:v>65610</c:v>
                </c:pt>
                <c:pt idx="9">
                  <c:v>196830</c:v>
                </c:pt>
                <c:pt idx="10">
                  <c:v>590490</c:v>
                </c:pt>
                <c:pt idx="11">
                  <c:v>1771470</c:v>
                </c:pt>
              </c:numCache>
            </c:numRef>
          </c:xVal>
          <c:yVal>
            <c:numRef>
              <c:f>'Component Sizing'!$I$26:$I$37</c:f>
              <c:numCache>
                <c:formatCode>_(* #,##0.000_);_(* \(#,##0.000\);_(* "-"??_);_(@_)</c:formatCode>
                <c:ptCount val="12"/>
                <c:pt idx="0">
                  <c:v>0.98780487804878048</c:v>
                </c:pt>
                <c:pt idx="1">
                  <c:v>0.9642857142857143</c:v>
                </c:pt>
                <c:pt idx="2">
                  <c:v>0.9</c:v>
                </c:pt>
                <c:pt idx="3">
                  <c:v>0.75</c:v>
                </c:pt>
                <c:pt idx="4">
                  <c:v>0.5</c:v>
                </c:pt>
                <c:pt idx="5">
                  <c:v>0.25</c:v>
                </c:pt>
                <c:pt idx="6">
                  <c:v>0.1</c:v>
                </c:pt>
                <c:pt idx="7">
                  <c:v>3.5714285714285712E-2</c:v>
                </c:pt>
                <c:pt idx="8">
                  <c:v>1.2195121951219513E-2</c:v>
                </c:pt>
                <c:pt idx="9">
                  <c:v>4.0983606557377051E-3</c:v>
                </c:pt>
                <c:pt idx="10">
                  <c:v>1.3698630136986301E-3</c:v>
                </c:pt>
                <c:pt idx="11">
                  <c:v>4.5703839122486289E-4</c:v>
                </c:pt>
              </c:numCache>
            </c:numRef>
          </c:yVal>
        </c:ser>
        <c:ser>
          <c:idx val="0"/>
          <c:order val="1"/>
          <c:tx>
            <c:v>R2=470</c:v>
          </c:tx>
          <c:spPr>
            <a:ln>
              <a:solidFill>
                <a:srgbClr val="C00000"/>
              </a:solidFill>
            </a:ln>
          </c:spPr>
          <c:marker>
            <c:symbol val="none"/>
          </c:marker>
          <c:xVal>
            <c:numRef>
              <c:f>'Component Sizing'!$D$26:$D$37</c:f>
              <c:numCache>
                <c:formatCode>_(* #,##0_);_(* \(#,##0\);_(* "-"??_);_(@_)</c:formatCode>
                <c:ptCount val="12"/>
                <c:pt idx="0">
                  <c:v>10</c:v>
                </c:pt>
                <c:pt idx="1">
                  <c:v>30</c:v>
                </c:pt>
                <c:pt idx="2">
                  <c:v>90</c:v>
                </c:pt>
                <c:pt idx="3">
                  <c:v>270</c:v>
                </c:pt>
                <c:pt idx="4">
                  <c:v>810</c:v>
                </c:pt>
                <c:pt idx="5">
                  <c:v>2430</c:v>
                </c:pt>
                <c:pt idx="6">
                  <c:v>7290</c:v>
                </c:pt>
                <c:pt idx="7">
                  <c:v>21870</c:v>
                </c:pt>
                <c:pt idx="8">
                  <c:v>65610</c:v>
                </c:pt>
                <c:pt idx="9">
                  <c:v>196830</c:v>
                </c:pt>
                <c:pt idx="10">
                  <c:v>590490</c:v>
                </c:pt>
                <c:pt idx="11">
                  <c:v>1771470</c:v>
                </c:pt>
              </c:numCache>
            </c:numRef>
          </c:xVal>
          <c:yVal>
            <c:numRef>
              <c:f>'Component Sizing'!$E$26:$E$37</c:f>
              <c:numCache>
                <c:formatCode>_(* #,##0.000_);_(* \(#,##0.000\);_(* "-"??_);_(@_)</c:formatCode>
                <c:ptCount val="12"/>
                <c:pt idx="0">
                  <c:v>0.5</c:v>
                </c:pt>
                <c:pt idx="1">
                  <c:v>0.25</c:v>
                </c:pt>
                <c:pt idx="2">
                  <c:v>0.1</c:v>
                </c:pt>
                <c:pt idx="3">
                  <c:v>3.5714285714285712E-2</c:v>
                </c:pt>
                <c:pt idx="4">
                  <c:v>1.2195121951219513E-2</c:v>
                </c:pt>
                <c:pt idx="5">
                  <c:v>4.0983606557377051E-3</c:v>
                </c:pt>
                <c:pt idx="6">
                  <c:v>1.3698630136986301E-3</c:v>
                </c:pt>
                <c:pt idx="7">
                  <c:v>4.5703839122486289E-4</c:v>
                </c:pt>
                <c:pt idx="8">
                  <c:v>1.5239256324291374E-4</c:v>
                </c:pt>
                <c:pt idx="9">
                  <c:v>5.0802682381629751E-5</c:v>
                </c:pt>
                <c:pt idx="10">
                  <c:v>1.6934801016088061E-5</c:v>
                </c:pt>
                <c:pt idx="11">
                  <c:v>5.6449974033011941E-6</c:v>
                </c:pt>
              </c:numCache>
            </c:numRef>
          </c:yVal>
        </c:ser>
        <c:ser>
          <c:idx val="2"/>
          <c:order val="2"/>
          <c:tx>
            <c:v>R2=1M</c:v>
          </c:tx>
          <c:spPr>
            <a:ln>
              <a:solidFill>
                <a:srgbClr val="0070C0"/>
              </a:solidFill>
            </a:ln>
          </c:spPr>
          <c:marker>
            <c:symbol val="none"/>
          </c:marker>
          <c:xVal>
            <c:numRef>
              <c:f>'Component Sizing'!$D$26:$D$37</c:f>
              <c:numCache>
                <c:formatCode>_(* #,##0_);_(* \(#,##0\);_(* "-"??_);_(@_)</c:formatCode>
                <c:ptCount val="12"/>
                <c:pt idx="0">
                  <c:v>10</c:v>
                </c:pt>
                <c:pt idx="1">
                  <c:v>30</c:v>
                </c:pt>
                <c:pt idx="2">
                  <c:v>90</c:v>
                </c:pt>
                <c:pt idx="3">
                  <c:v>270</c:v>
                </c:pt>
                <c:pt idx="4">
                  <c:v>810</c:v>
                </c:pt>
                <c:pt idx="5">
                  <c:v>2430</c:v>
                </c:pt>
                <c:pt idx="6">
                  <c:v>7290</c:v>
                </c:pt>
                <c:pt idx="7">
                  <c:v>21870</c:v>
                </c:pt>
                <c:pt idx="8">
                  <c:v>65610</c:v>
                </c:pt>
                <c:pt idx="9">
                  <c:v>196830</c:v>
                </c:pt>
                <c:pt idx="10">
                  <c:v>590490</c:v>
                </c:pt>
                <c:pt idx="11">
                  <c:v>1771470</c:v>
                </c:pt>
              </c:numCache>
            </c:numRef>
          </c:xVal>
          <c:yVal>
            <c:numRef>
              <c:f>'Component Sizing'!$P$26:$P$37</c:f>
              <c:numCache>
                <c:formatCode>_(* #,##0.000_);_(* \(#,##0.000\);_(* "-"??_);_(@_)</c:formatCode>
                <c:ptCount val="12"/>
                <c:pt idx="0">
                  <c:v>0.9999943550025967</c:v>
                </c:pt>
                <c:pt idx="1">
                  <c:v>0.99998306519898394</c:v>
                </c:pt>
                <c:pt idx="2">
                  <c:v>0.99994919731761833</c:v>
                </c:pt>
                <c:pt idx="3">
                  <c:v>0.99984760743675705</c:v>
                </c:pt>
                <c:pt idx="4">
                  <c:v>0.99954296160877509</c:v>
                </c:pt>
                <c:pt idx="5">
                  <c:v>0.99863013698630132</c:v>
                </c:pt>
                <c:pt idx="6">
                  <c:v>0.99590163934426235</c:v>
                </c:pt>
                <c:pt idx="7">
                  <c:v>0.98780487804878048</c:v>
                </c:pt>
                <c:pt idx="8">
                  <c:v>0.9642857142857143</c:v>
                </c:pt>
                <c:pt idx="9">
                  <c:v>0.9</c:v>
                </c:pt>
                <c:pt idx="10">
                  <c:v>0.75</c:v>
                </c:pt>
                <c:pt idx="11">
                  <c:v>0.5</c:v>
                </c:pt>
              </c:numCache>
            </c:numRef>
          </c:yVal>
        </c:ser>
        <c:axId val="122444032"/>
        <c:axId val="122458112"/>
      </c:scatterChart>
      <c:valAx>
        <c:axId val="122444032"/>
        <c:scaling>
          <c:logBase val="10"/>
          <c:orientation val="minMax"/>
          <c:max val="1000000"/>
        </c:scaling>
        <c:axPos val="b"/>
        <c:majorGridlines/>
        <c:numFmt formatCode="_(* #,##0_);_(* \(#,##0\);_(* &quot;-&quot;??_);_(@_)" sourceLinked="1"/>
        <c:majorTickMark val="none"/>
        <c:tickLblPos val="nextTo"/>
        <c:crossAx val="122458112"/>
        <c:crosses val="autoZero"/>
        <c:crossBetween val="midCat"/>
      </c:valAx>
      <c:valAx>
        <c:axId val="122458112"/>
        <c:scaling>
          <c:orientation val="minMax"/>
          <c:max val="1"/>
        </c:scaling>
        <c:axPos val="l"/>
        <c:majorGridlines/>
        <c:numFmt formatCode="_(* #,##0.000_);_(* \(#,##0.000\);_(* &quot;-&quot;??_);_(@_)" sourceLinked="1"/>
        <c:majorTickMark val="none"/>
        <c:tickLblPos val="nextTo"/>
        <c:crossAx val="122444032"/>
        <c:crosses val="autoZero"/>
        <c:crossBetween val="midCat"/>
      </c:valAx>
    </c:plotArea>
    <c:legend>
      <c:legendPos val="b"/>
      <c:layout/>
    </c:legend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Duty Cycle</a:t>
            </a:r>
            <a:r>
              <a:rPr lang="en-US" baseline="0"/>
              <a:t> vs. R</a:t>
            </a:r>
            <a:r>
              <a:rPr lang="en-US" baseline="-25000"/>
              <a:t>2</a:t>
            </a:r>
          </a:p>
        </c:rich>
      </c:tx>
      <c:layout/>
    </c:title>
    <c:plotArea>
      <c:layout/>
      <c:scatterChart>
        <c:scatterStyle val="lineMarker"/>
        <c:ser>
          <c:idx val="0"/>
          <c:order val="0"/>
          <c:tx>
            <c:v>R1=200</c:v>
          </c:tx>
          <c:spPr>
            <a:ln>
              <a:solidFill>
                <a:srgbClr val="C00000"/>
              </a:solidFill>
            </a:ln>
          </c:spPr>
          <c:marker>
            <c:symbol val="none"/>
          </c:marker>
          <c:xVal>
            <c:numRef>
              <c:f>'Component Sizing'!$E$25:$P$25</c:f>
              <c:numCache>
                <c:formatCode>_(* #,##0_);_(* \(#,##0\);_(* "-"??_);_(@_)</c:formatCode>
                <c:ptCount val="12"/>
                <c:pt idx="0">
                  <c:v>10</c:v>
                </c:pt>
                <c:pt idx="1">
                  <c:v>30</c:v>
                </c:pt>
                <c:pt idx="2">
                  <c:v>90</c:v>
                </c:pt>
                <c:pt idx="3">
                  <c:v>270</c:v>
                </c:pt>
                <c:pt idx="4">
                  <c:v>810</c:v>
                </c:pt>
                <c:pt idx="5">
                  <c:v>2430</c:v>
                </c:pt>
                <c:pt idx="6">
                  <c:v>7290</c:v>
                </c:pt>
                <c:pt idx="7">
                  <c:v>21870</c:v>
                </c:pt>
                <c:pt idx="8">
                  <c:v>65610</c:v>
                </c:pt>
                <c:pt idx="9">
                  <c:v>196830</c:v>
                </c:pt>
                <c:pt idx="10">
                  <c:v>590490</c:v>
                </c:pt>
                <c:pt idx="11">
                  <c:v>1771470</c:v>
                </c:pt>
              </c:numCache>
            </c:numRef>
          </c:xVal>
          <c:yVal>
            <c:numRef>
              <c:f>'Component Sizing'!$E$26:$P$26</c:f>
              <c:numCache>
                <c:formatCode>_(* #,##0.000_);_(* \(#,##0.000\);_(* "-"??_);_(@_)</c:formatCode>
                <c:ptCount val="12"/>
                <c:pt idx="0">
                  <c:v>0.5</c:v>
                </c:pt>
                <c:pt idx="1">
                  <c:v>0.75</c:v>
                </c:pt>
                <c:pt idx="2">
                  <c:v>0.9</c:v>
                </c:pt>
                <c:pt idx="3">
                  <c:v>0.9642857142857143</c:v>
                </c:pt>
                <c:pt idx="4">
                  <c:v>0.98780487804878048</c:v>
                </c:pt>
                <c:pt idx="5">
                  <c:v>0.99590163934426235</c:v>
                </c:pt>
                <c:pt idx="6">
                  <c:v>0.99863013698630132</c:v>
                </c:pt>
                <c:pt idx="7">
                  <c:v>0.99954296160877509</c:v>
                </c:pt>
                <c:pt idx="8">
                  <c:v>0.99984760743675705</c:v>
                </c:pt>
                <c:pt idx="9">
                  <c:v>0.99994919731761833</c:v>
                </c:pt>
                <c:pt idx="10">
                  <c:v>0.99998306519898394</c:v>
                </c:pt>
                <c:pt idx="11">
                  <c:v>0.9999943550025967</c:v>
                </c:pt>
              </c:numCache>
            </c:numRef>
          </c:yVal>
        </c:ser>
        <c:ser>
          <c:idx val="1"/>
          <c:order val="1"/>
          <c:tx>
            <c:v>R1=6400</c:v>
          </c:tx>
          <c:spPr>
            <a:ln>
              <a:solidFill>
                <a:srgbClr val="00B050"/>
              </a:solidFill>
            </a:ln>
          </c:spPr>
          <c:marker>
            <c:symbol val="none"/>
          </c:marker>
          <c:xVal>
            <c:numRef>
              <c:f>'Component Sizing'!$E$25:$P$25</c:f>
              <c:numCache>
                <c:formatCode>_(* #,##0_);_(* \(#,##0\);_(* "-"??_);_(@_)</c:formatCode>
                <c:ptCount val="12"/>
                <c:pt idx="0">
                  <c:v>10</c:v>
                </c:pt>
                <c:pt idx="1">
                  <c:v>30</c:v>
                </c:pt>
                <c:pt idx="2">
                  <c:v>90</c:v>
                </c:pt>
                <c:pt idx="3">
                  <c:v>270</c:v>
                </c:pt>
                <c:pt idx="4">
                  <c:v>810</c:v>
                </c:pt>
                <c:pt idx="5">
                  <c:v>2430</c:v>
                </c:pt>
                <c:pt idx="6">
                  <c:v>7290</c:v>
                </c:pt>
                <c:pt idx="7">
                  <c:v>21870</c:v>
                </c:pt>
                <c:pt idx="8">
                  <c:v>65610</c:v>
                </c:pt>
                <c:pt idx="9">
                  <c:v>196830</c:v>
                </c:pt>
                <c:pt idx="10">
                  <c:v>590490</c:v>
                </c:pt>
                <c:pt idx="11">
                  <c:v>1771470</c:v>
                </c:pt>
              </c:numCache>
            </c:numRef>
          </c:xVal>
          <c:yVal>
            <c:numRef>
              <c:f>'Component Sizing'!$E$31:$P$31</c:f>
              <c:numCache>
                <c:formatCode>_(* #,##0.000_);_(* \(#,##0.000\);_(* "-"??_);_(@_)</c:formatCode>
                <c:ptCount val="12"/>
                <c:pt idx="0">
                  <c:v>4.0983606557377051E-3</c:v>
                </c:pt>
                <c:pt idx="1">
                  <c:v>1.2195121951219513E-2</c:v>
                </c:pt>
                <c:pt idx="2">
                  <c:v>3.5714285714285712E-2</c:v>
                </c:pt>
                <c:pt idx="3">
                  <c:v>0.1</c:v>
                </c:pt>
                <c:pt idx="4">
                  <c:v>0.25</c:v>
                </c:pt>
                <c:pt idx="5">
                  <c:v>0.5</c:v>
                </c:pt>
                <c:pt idx="6">
                  <c:v>0.75</c:v>
                </c:pt>
                <c:pt idx="7">
                  <c:v>0.9</c:v>
                </c:pt>
                <c:pt idx="8">
                  <c:v>0.9642857142857143</c:v>
                </c:pt>
                <c:pt idx="9">
                  <c:v>0.98780487804878048</c:v>
                </c:pt>
                <c:pt idx="10">
                  <c:v>0.99590163934426235</c:v>
                </c:pt>
                <c:pt idx="11">
                  <c:v>0.99863013698630132</c:v>
                </c:pt>
              </c:numCache>
            </c:numRef>
          </c:yVal>
        </c:ser>
        <c:ser>
          <c:idx val="2"/>
          <c:order val="2"/>
          <c:tx>
            <c:v>R1=0.5M</c:v>
          </c:tx>
          <c:spPr>
            <a:ln>
              <a:solidFill>
                <a:srgbClr val="0070C0"/>
              </a:solidFill>
            </a:ln>
          </c:spPr>
          <c:marker>
            <c:symbol val="none"/>
          </c:marker>
          <c:xVal>
            <c:numRef>
              <c:f>'Component Sizing'!$E$25:$P$25</c:f>
              <c:numCache>
                <c:formatCode>_(* #,##0_);_(* \(#,##0\);_(* "-"??_);_(@_)</c:formatCode>
                <c:ptCount val="12"/>
                <c:pt idx="0">
                  <c:v>10</c:v>
                </c:pt>
                <c:pt idx="1">
                  <c:v>30</c:v>
                </c:pt>
                <c:pt idx="2">
                  <c:v>90</c:v>
                </c:pt>
                <c:pt idx="3">
                  <c:v>270</c:v>
                </c:pt>
                <c:pt idx="4">
                  <c:v>810</c:v>
                </c:pt>
                <c:pt idx="5">
                  <c:v>2430</c:v>
                </c:pt>
                <c:pt idx="6">
                  <c:v>7290</c:v>
                </c:pt>
                <c:pt idx="7">
                  <c:v>21870</c:v>
                </c:pt>
                <c:pt idx="8">
                  <c:v>65610</c:v>
                </c:pt>
                <c:pt idx="9">
                  <c:v>196830</c:v>
                </c:pt>
                <c:pt idx="10">
                  <c:v>590490</c:v>
                </c:pt>
                <c:pt idx="11">
                  <c:v>1771470</c:v>
                </c:pt>
              </c:numCache>
            </c:numRef>
          </c:xVal>
          <c:yVal>
            <c:numRef>
              <c:f>'Component Sizing'!$E$37:$P$37</c:f>
              <c:numCache>
                <c:formatCode>_(* #,##0.000_);_(* \(#,##0.000\);_(* "-"??_);_(@_)</c:formatCode>
                <c:ptCount val="12"/>
                <c:pt idx="0">
                  <c:v>5.6449974033011941E-6</c:v>
                </c:pt>
                <c:pt idx="1">
                  <c:v>1.6934801016088061E-5</c:v>
                </c:pt>
                <c:pt idx="2">
                  <c:v>5.0802682381629751E-5</c:v>
                </c:pt>
                <c:pt idx="3">
                  <c:v>1.5239256324291374E-4</c:v>
                </c:pt>
                <c:pt idx="4">
                  <c:v>4.5703839122486289E-4</c:v>
                </c:pt>
                <c:pt idx="5">
                  <c:v>1.3698630136986301E-3</c:v>
                </c:pt>
                <c:pt idx="6">
                  <c:v>4.0983606557377051E-3</c:v>
                </c:pt>
                <c:pt idx="7">
                  <c:v>1.2195121951219513E-2</c:v>
                </c:pt>
                <c:pt idx="8">
                  <c:v>3.5714285714285712E-2</c:v>
                </c:pt>
                <c:pt idx="9">
                  <c:v>0.1</c:v>
                </c:pt>
                <c:pt idx="10">
                  <c:v>0.25</c:v>
                </c:pt>
                <c:pt idx="11">
                  <c:v>0.5</c:v>
                </c:pt>
              </c:numCache>
            </c:numRef>
          </c:yVal>
        </c:ser>
        <c:axId val="122366208"/>
        <c:axId val="122376192"/>
      </c:scatterChart>
      <c:valAx>
        <c:axId val="122366208"/>
        <c:scaling>
          <c:logBase val="10"/>
          <c:orientation val="minMax"/>
          <c:max val="1000000"/>
        </c:scaling>
        <c:axPos val="b"/>
        <c:majorGridlines/>
        <c:numFmt formatCode="_(* #,##0_);_(* \(#,##0\);_(* &quot;-&quot;??_);_(@_)" sourceLinked="1"/>
        <c:majorTickMark val="none"/>
        <c:tickLblPos val="nextTo"/>
        <c:crossAx val="122376192"/>
        <c:crosses val="autoZero"/>
        <c:crossBetween val="midCat"/>
      </c:valAx>
      <c:valAx>
        <c:axId val="122376192"/>
        <c:scaling>
          <c:orientation val="minMax"/>
          <c:max val="1"/>
        </c:scaling>
        <c:axPos val="l"/>
        <c:majorGridlines/>
        <c:numFmt formatCode="_(* #,##0.000_);_(* \(#,##0.000\);_(* &quot;-&quot;??_);_(@_)" sourceLinked="1"/>
        <c:majorTickMark val="none"/>
        <c:tickLblPos val="nextTo"/>
        <c:crossAx val="122366208"/>
        <c:crosses val="autoZero"/>
        <c:crossBetween val="midCat"/>
      </c:valAx>
    </c:plotArea>
    <c:legend>
      <c:legendPos val="b"/>
      <c:layout/>
    </c:legend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117475</xdr:colOff>
      <xdr:row>37</xdr:row>
      <xdr:rowOff>3175</xdr:rowOff>
    </xdr:from>
    <xdr:to>
      <xdr:col>8</xdr:col>
      <xdr:colOff>263525</xdr:colOff>
      <xdr:row>53</xdr:row>
      <xdr:rowOff>3175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657225</xdr:colOff>
      <xdr:row>37</xdr:row>
      <xdr:rowOff>0</xdr:rowOff>
    </xdr:from>
    <xdr:to>
      <xdr:col>14</xdr:col>
      <xdr:colOff>247650</xdr:colOff>
      <xdr:row>52</xdr:row>
      <xdr:rowOff>127000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16</xdr:col>
      <xdr:colOff>304800</xdr:colOff>
      <xdr:row>3</xdr:row>
      <xdr:rowOff>165100</xdr:rowOff>
    </xdr:from>
    <xdr:to>
      <xdr:col>23</xdr:col>
      <xdr:colOff>127000</xdr:colOff>
      <xdr:row>18</xdr:row>
      <xdr:rowOff>12700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254000</xdr:colOff>
      <xdr:row>22</xdr:row>
      <xdr:rowOff>76200</xdr:rowOff>
    </xdr:from>
    <xdr:to>
      <xdr:col>23</xdr:col>
      <xdr:colOff>0</xdr:colOff>
      <xdr:row>37</xdr:row>
      <xdr:rowOff>25400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23</xdr:col>
      <xdr:colOff>165100</xdr:colOff>
      <xdr:row>3</xdr:row>
      <xdr:rowOff>139700</xdr:rowOff>
    </xdr:from>
    <xdr:to>
      <xdr:col>30</xdr:col>
      <xdr:colOff>127000</xdr:colOff>
      <xdr:row>18</xdr:row>
      <xdr:rowOff>12700</xdr:rowOff>
    </xdr:to>
    <xdr:graphicFrame macro="">
      <xdr:nvGraphicFramePr>
        <xdr:cNvPr id="9" name="Chart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23</xdr:col>
      <xdr:colOff>127000</xdr:colOff>
      <xdr:row>22</xdr:row>
      <xdr:rowOff>88900</xdr:rowOff>
    </xdr:from>
    <xdr:to>
      <xdr:col>30</xdr:col>
      <xdr:colOff>114300</xdr:colOff>
      <xdr:row>37</xdr:row>
      <xdr:rowOff>25400</xdr:rowOff>
    </xdr:to>
    <xdr:graphicFrame macro="">
      <xdr:nvGraphicFramePr>
        <xdr:cNvPr id="10" name="Chart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E2:Q21"/>
  <sheetViews>
    <sheetView workbookViewId="0">
      <selection activeCell="F26" sqref="F26"/>
    </sheetView>
  </sheetViews>
  <sheetFormatPr defaultRowHeight="15"/>
  <cols>
    <col min="6" max="6" width="14.7109375" bestFit="1" customWidth="1"/>
    <col min="7" max="7" width="10" bestFit="1" customWidth="1"/>
    <col min="9" max="9" width="7" bestFit="1" customWidth="1"/>
    <col min="10" max="11" width="12" bestFit="1" customWidth="1"/>
    <col min="12" max="12" width="2.7109375" customWidth="1"/>
    <col min="14" max="14" width="8.28515625" bestFit="1" customWidth="1"/>
    <col min="15" max="15" width="10" bestFit="1" customWidth="1"/>
    <col min="16" max="16" width="11.5703125" style="2" bestFit="1" customWidth="1"/>
    <col min="17" max="17" width="14.28515625" style="2" bestFit="1" customWidth="1"/>
  </cols>
  <sheetData>
    <row r="2" spans="5:17">
      <c r="F2" s="1"/>
      <c r="G2" s="1"/>
      <c r="H2" s="1"/>
      <c r="I2" s="1"/>
      <c r="J2" s="1"/>
      <c r="K2" s="1"/>
      <c r="L2" s="1"/>
      <c r="M2" s="2" t="s">
        <v>0</v>
      </c>
      <c r="N2" s="2"/>
      <c r="P2" s="2" t="s">
        <v>10</v>
      </c>
      <c r="Q2" s="2" t="s">
        <v>11</v>
      </c>
    </row>
    <row r="3" spans="5:17" ht="24">
      <c r="F3" s="2" t="s">
        <v>2</v>
      </c>
      <c r="G3" s="2" t="s">
        <v>3</v>
      </c>
      <c r="H3" s="2" t="s">
        <v>4</v>
      </c>
      <c r="I3" s="2"/>
      <c r="J3" s="2" t="s">
        <v>5</v>
      </c>
      <c r="K3" s="2" t="s">
        <v>6</v>
      </c>
      <c r="L3" s="2"/>
      <c r="M3" s="2" t="s">
        <v>1</v>
      </c>
      <c r="N3" s="2"/>
      <c r="P3" s="2" t="s">
        <v>7</v>
      </c>
      <c r="Q3" s="2" t="s">
        <v>7</v>
      </c>
    </row>
    <row r="4" spans="5:17">
      <c r="E4" t="s">
        <v>8</v>
      </c>
      <c r="F4" s="4">
        <v>110000</v>
      </c>
      <c r="G4" s="4">
        <v>600000</v>
      </c>
      <c r="H4" s="5">
        <v>1.3E-6</v>
      </c>
      <c r="I4" s="4"/>
      <c r="J4" s="5">
        <f>H4*F4*LN(2)</f>
        <v>9.912004682007218E-2</v>
      </c>
      <c r="K4" s="5">
        <f>H4*G4*LN(2)</f>
        <v>0.54065480083675732</v>
      </c>
      <c r="L4" s="4"/>
      <c r="M4" s="5">
        <f>F4/(F4+G4)</f>
        <v>0.15492957746478872</v>
      </c>
      <c r="N4" s="5">
        <f>J4/(J4+K4)</f>
        <v>0.15492957746478875</v>
      </c>
      <c r="O4" s="4"/>
      <c r="P4" s="6">
        <f>1/(J4+K4)</f>
        <v>1.5630498817865262</v>
      </c>
    </row>
    <row r="5" spans="5:17">
      <c r="E5" t="s">
        <v>9</v>
      </c>
      <c r="F5" s="4">
        <v>470</v>
      </c>
      <c r="G5" s="4">
        <v>200</v>
      </c>
      <c r="H5" s="5">
        <v>2.0000000000000001E-10</v>
      </c>
      <c r="I5" s="4"/>
      <c r="J5" s="5">
        <f>H5*F5*LN(2)</f>
        <v>6.5155834972634868E-8</v>
      </c>
      <c r="K5" s="5">
        <f>H5*G5*LN(2)</f>
        <v>2.7725887222397811E-8</v>
      </c>
      <c r="L5" s="4"/>
      <c r="M5" s="5">
        <f>F5/(F5+G5)</f>
        <v>0.70149253731343286</v>
      </c>
      <c r="N5" s="5">
        <f>J5/(J5+K5)</f>
        <v>0.70149253731343286</v>
      </c>
      <c r="O5" s="4"/>
      <c r="P5" s="7">
        <f>1/(2*(J5+K5))</f>
        <v>5383190.4510782212</v>
      </c>
      <c r="Q5" s="8">
        <f>1/(H5*(F5+2*G5)*LN(3))</f>
        <v>5231259.9231427433</v>
      </c>
    </row>
    <row r="6" spans="5:17">
      <c r="F6" s="9">
        <f>F5*10</f>
        <v>4700</v>
      </c>
      <c r="G6" s="4">
        <v>200</v>
      </c>
      <c r="H6" s="5">
        <v>2.0000000000000001E-10</v>
      </c>
      <c r="I6" s="4"/>
      <c r="J6" s="5">
        <f>H6*F6*LN(2)</f>
        <v>6.5155834972634858E-7</v>
      </c>
      <c r="K6" s="5">
        <f>H6*G6*LN(2)</f>
        <v>2.7725887222397811E-8</v>
      </c>
      <c r="L6" s="4"/>
      <c r="M6" s="5">
        <f>F6/(F6+G6)</f>
        <v>0.95918367346938771</v>
      </c>
      <c r="N6" s="5">
        <f>J6/(J6+K6)</f>
        <v>0.95918367346938782</v>
      </c>
      <c r="O6" s="4"/>
      <c r="P6" s="7">
        <f>1/(2*(J6+K6))</f>
        <v>736068.89841273648</v>
      </c>
      <c r="Q6" s="8">
        <f>1/(H6*(F6+2*G6)*LN(3))</f>
        <v>892391.39865376207</v>
      </c>
    </row>
    <row r="7" spans="5:17">
      <c r="F7" s="9">
        <f t="shared" ref="F7:F9" si="0">F6*10</f>
        <v>47000</v>
      </c>
      <c r="G7" s="4">
        <v>200</v>
      </c>
      <c r="H7" s="5">
        <v>2.0000000000000001E-10</v>
      </c>
      <c r="I7" s="4"/>
      <c r="J7" s="5">
        <f t="shared" ref="J7:J9" si="1">H7*F7*LN(2)</f>
        <v>6.5155834972634854E-6</v>
      </c>
      <c r="K7" s="5">
        <f t="shared" ref="K7:K9" si="2">H7*G7*LN(2)</f>
        <v>2.7725887222397811E-8</v>
      </c>
      <c r="L7" s="4"/>
      <c r="M7" s="5">
        <f t="shared" ref="M7:M9" si="3">F7/(F7+G7)</f>
        <v>0.99576271186440679</v>
      </c>
      <c r="N7" s="5">
        <f t="shared" ref="N7:N9" si="4">J7/(J7+K7)</f>
        <v>0.99576271186440679</v>
      </c>
      <c r="O7" s="4"/>
      <c r="P7" s="7">
        <f t="shared" ref="P7:P9" si="5">1/(2*(J7+K7))</f>
        <v>76413.932250474754</v>
      </c>
      <c r="Q7" s="8">
        <f t="shared" ref="Q7:Q9" si="6">1/(H7*(F7+2*G7)*LN(3))</f>
        <v>96016.796057683256</v>
      </c>
    </row>
    <row r="8" spans="5:17">
      <c r="F8" s="9">
        <f t="shared" si="0"/>
        <v>470000</v>
      </c>
      <c r="G8" s="4">
        <v>200</v>
      </c>
      <c r="H8" s="5">
        <v>2.0000000000000001E-10</v>
      </c>
      <c r="I8" s="4"/>
      <c r="J8" s="5">
        <f t="shared" si="1"/>
        <v>6.5155834972634865E-5</v>
      </c>
      <c r="K8" s="5">
        <f t="shared" si="2"/>
        <v>2.7725887222397811E-8</v>
      </c>
      <c r="L8" s="4"/>
      <c r="M8" s="5">
        <f t="shared" si="3"/>
        <v>0.99957464908549554</v>
      </c>
      <c r="N8" s="5">
        <f t="shared" si="4"/>
        <v>0.99957464908549565</v>
      </c>
      <c r="O8" s="4"/>
      <c r="P8" s="7">
        <f t="shared" si="5"/>
        <v>7670.6456874147352</v>
      </c>
      <c r="Q8" s="8">
        <f t="shared" si="6"/>
        <v>9675.1618476492058</v>
      </c>
    </row>
    <row r="9" spans="5:17">
      <c r="F9" s="9">
        <f t="shared" si="0"/>
        <v>4700000</v>
      </c>
      <c r="G9" s="4">
        <v>200</v>
      </c>
      <c r="H9" s="5">
        <v>2.0000000000000001E-10</v>
      </c>
      <c r="I9" s="4"/>
      <c r="J9" s="5">
        <f t="shared" si="1"/>
        <v>6.5155834972634857E-4</v>
      </c>
      <c r="K9" s="5">
        <f t="shared" si="2"/>
        <v>2.7725887222397811E-8</v>
      </c>
      <c r="L9" s="4"/>
      <c r="M9" s="5">
        <f t="shared" si="3"/>
        <v>0.99995744861920766</v>
      </c>
      <c r="N9" s="5">
        <f t="shared" si="4"/>
        <v>0.99995744861920766</v>
      </c>
      <c r="O9" s="4"/>
      <c r="P9" s="7">
        <f t="shared" si="5"/>
        <v>767.35832565048474</v>
      </c>
      <c r="Q9" s="8">
        <f t="shared" si="6"/>
        <v>968.25719792659913</v>
      </c>
    </row>
    <row r="10" spans="5:17">
      <c r="P10"/>
      <c r="Q10"/>
    </row>
    <row r="11" spans="5:17">
      <c r="P11"/>
      <c r="Q11"/>
    </row>
    <row r="12" spans="5:17">
      <c r="P12"/>
      <c r="Q12"/>
    </row>
    <row r="13" spans="5:17">
      <c r="P13"/>
      <c r="Q13"/>
    </row>
    <row r="14" spans="5:17">
      <c r="P14"/>
      <c r="Q14"/>
    </row>
    <row r="15" spans="5:17">
      <c r="E15" s="3">
        <v>1E-10</v>
      </c>
      <c r="F15" s="27">
        <f>E15</f>
        <v>1E-10</v>
      </c>
      <c r="G15" s="20">
        <f t="shared" ref="G15:G21" si="7">E15/0.000000000001</f>
        <v>100</v>
      </c>
      <c r="H15" t="s">
        <v>19</v>
      </c>
      <c r="I15">
        <f>G15/1000</f>
        <v>0.1</v>
      </c>
      <c r="J15" t="s">
        <v>20</v>
      </c>
      <c r="K15">
        <f>I15/1000</f>
        <v>1E-4</v>
      </c>
      <c r="L15" t="s">
        <v>18</v>
      </c>
      <c r="P15"/>
      <c r="Q15"/>
    </row>
    <row r="16" spans="5:17">
      <c r="E16" s="3">
        <f>E15*10</f>
        <v>1.0000000000000001E-9</v>
      </c>
      <c r="F16" s="26">
        <f t="shared" ref="F16:F21" si="8">E16</f>
        <v>1.0000000000000001E-9</v>
      </c>
      <c r="G16" s="20">
        <f t="shared" si="7"/>
        <v>1000.0000000000001</v>
      </c>
      <c r="H16" t="s">
        <v>19</v>
      </c>
      <c r="I16">
        <f t="shared" ref="I16:I21" si="9">G16/1000</f>
        <v>1.0000000000000002</v>
      </c>
      <c r="J16" t="s">
        <v>20</v>
      </c>
      <c r="K16">
        <f t="shared" ref="K16:K21" si="10">I16/1000</f>
        <v>1.0000000000000002E-3</v>
      </c>
      <c r="L16" t="s">
        <v>18</v>
      </c>
      <c r="P16"/>
      <c r="Q16"/>
    </row>
    <row r="17" spans="5:17">
      <c r="E17" s="3">
        <f t="shared" ref="E17:E21" si="11">E16*10</f>
        <v>1E-8</v>
      </c>
      <c r="F17" s="25">
        <f t="shared" si="8"/>
        <v>1E-8</v>
      </c>
      <c r="G17" s="20">
        <f t="shared" si="7"/>
        <v>10000</v>
      </c>
      <c r="H17" t="s">
        <v>19</v>
      </c>
      <c r="I17">
        <f t="shared" si="9"/>
        <v>10</v>
      </c>
      <c r="J17" t="s">
        <v>20</v>
      </c>
      <c r="K17">
        <f t="shared" si="10"/>
        <v>0.01</v>
      </c>
      <c r="L17" t="s">
        <v>18</v>
      </c>
      <c r="P17"/>
      <c r="Q17"/>
    </row>
    <row r="18" spans="5:17">
      <c r="E18" s="3">
        <f t="shared" si="11"/>
        <v>9.9999999999999995E-8</v>
      </c>
      <c r="F18" s="24">
        <f t="shared" si="8"/>
        <v>9.9999999999999995E-8</v>
      </c>
      <c r="G18" s="20">
        <f t="shared" si="7"/>
        <v>100000</v>
      </c>
      <c r="H18" t="s">
        <v>19</v>
      </c>
      <c r="I18">
        <f t="shared" si="9"/>
        <v>100</v>
      </c>
      <c r="J18" t="s">
        <v>20</v>
      </c>
      <c r="K18">
        <f t="shared" si="10"/>
        <v>0.1</v>
      </c>
      <c r="L18" t="s">
        <v>18</v>
      </c>
    </row>
    <row r="19" spans="5:17">
      <c r="E19" s="3">
        <f t="shared" si="11"/>
        <v>9.9999999999999995E-7</v>
      </c>
      <c r="F19" s="23">
        <f t="shared" si="8"/>
        <v>9.9999999999999995E-7</v>
      </c>
      <c r="G19" s="20">
        <f t="shared" si="7"/>
        <v>1000000</v>
      </c>
      <c r="H19" t="s">
        <v>19</v>
      </c>
      <c r="I19">
        <f t="shared" si="9"/>
        <v>1000</v>
      </c>
      <c r="J19" t="s">
        <v>20</v>
      </c>
      <c r="K19">
        <f t="shared" si="10"/>
        <v>1</v>
      </c>
      <c r="L19" t="s">
        <v>18</v>
      </c>
    </row>
    <row r="20" spans="5:17">
      <c r="E20" s="3">
        <f t="shared" si="11"/>
        <v>9.9999999999999991E-6</v>
      </c>
      <c r="F20" s="22">
        <f t="shared" si="8"/>
        <v>9.9999999999999991E-6</v>
      </c>
      <c r="G20" s="20">
        <f t="shared" si="7"/>
        <v>10000000</v>
      </c>
      <c r="H20" t="s">
        <v>19</v>
      </c>
      <c r="I20">
        <f t="shared" si="9"/>
        <v>10000</v>
      </c>
      <c r="J20" t="s">
        <v>20</v>
      </c>
      <c r="K20">
        <f t="shared" si="10"/>
        <v>10</v>
      </c>
      <c r="L20" t="s">
        <v>18</v>
      </c>
    </row>
    <row r="21" spans="5:17">
      <c r="E21" s="3">
        <f t="shared" si="11"/>
        <v>9.9999999999999991E-5</v>
      </c>
      <c r="F21" s="21">
        <f t="shared" si="8"/>
        <v>9.9999999999999991E-5</v>
      </c>
      <c r="G21" s="20">
        <f t="shared" si="7"/>
        <v>100000000</v>
      </c>
      <c r="H21" t="s">
        <v>19</v>
      </c>
      <c r="I21">
        <f t="shared" si="9"/>
        <v>100000</v>
      </c>
      <c r="J21" t="s">
        <v>20</v>
      </c>
      <c r="K21">
        <f t="shared" si="10"/>
        <v>100</v>
      </c>
      <c r="L21" t="s">
        <v>18</v>
      </c>
    </row>
  </sheetData>
  <pageMargins left="0.7" right="0.7" top="0.75" bottom="0.75" header="0.3" footer="0.3"/>
  <pageSetup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Y39"/>
  <sheetViews>
    <sheetView showGridLines="0" tabSelected="1" topLeftCell="A2" zoomScale="75" zoomScaleNormal="75" workbookViewId="0">
      <selection activeCell="U45" sqref="U45"/>
    </sheetView>
  </sheetViews>
  <sheetFormatPr defaultRowHeight="15"/>
  <cols>
    <col min="2" max="2" width="3.140625" bestFit="1" customWidth="1"/>
    <col min="3" max="3" width="13.85546875" bestFit="1" customWidth="1"/>
    <col min="4" max="4" width="11.5703125" bestFit="1" customWidth="1"/>
    <col min="5" max="6" width="12.7109375" bestFit="1" customWidth="1"/>
    <col min="7" max="14" width="11.5703125" bestFit="1" customWidth="1"/>
    <col min="15" max="16" width="11.5703125" style="2" bestFit="1" customWidth="1"/>
  </cols>
  <sheetData>
    <row r="1" spans="1:16">
      <c r="A1" t="s">
        <v>17</v>
      </c>
      <c r="O1"/>
      <c r="P1"/>
    </row>
    <row r="2" spans="1:16">
      <c r="O2"/>
      <c r="P2"/>
    </row>
    <row r="3" spans="1:16">
      <c r="C3" s="1" t="s">
        <v>13</v>
      </c>
    </row>
    <row r="4" spans="1:16" ht="24">
      <c r="B4" s="11" t="s">
        <v>4</v>
      </c>
      <c r="C4" s="10">
        <f>0.0001</f>
        <v>1E-4</v>
      </c>
      <c r="D4" s="1" t="s">
        <v>12</v>
      </c>
      <c r="E4">
        <f>C4*1000000</f>
        <v>100</v>
      </c>
      <c r="F4" t="s">
        <v>18</v>
      </c>
      <c r="G4">
        <f>C4/0.000000000001</f>
        <v>100000000</v>
      </c>
      <c r="H4" t="s">
        <v>19</v>
      </c>
    </row>
    <row r="5" spans="1:16" ht="24">
      <c r="D5" s="17" t="s">
        <v>2</v>
      </c>
    </row>
    <row r="6" spans="1:16" ht="24">
      <c r="C6" s="15" t="s">
        <v>3</v>
      </c>
      <c r="D6" s="19"/>
      <c r="E6" s="16">
        <v>10</v>
      </c>
      <c r="F6" s="16">
        <f>E6*3</f>
        <v>30</v>
      </c>
      <c r="G6" s="16">
        <f t="shared" ref="G6:P6" si="0">F6*3</f>
        <v>90</v>
      </c>
      <c r="H6" s="16">
        <f t="shared" si="0"/>
        <v>270</v>
      </c>
      <c r="I6" s="16">
        <f t="shared" si="0"/>
        <v>810</v>
      </c>
      <c r="J6" s="16">
        <f t="shared" si="0"/>
        <v>2430</v>
      </c>
      <c r="K6" s="16">
        <f t="shared" si="0"/>
        <v>7290</v>
      </c>
      <c r="L6" s="16">
        <f t="shared" si="0"/>
        <v>21870</v>
      </c>
      <c r="M6" s="16">
        <f t="shared" si="0"/>
        <v>65610</v>
      </c>
      <c r="N6" s="16">
        <f t="shared" si="0"/>
        <v>196830</v>
      </c>
      <c r="O6" s="16">
        <f t="shared" si="0"/>
        <v>590490</v>
      </c>
      <c r="P6" s="16">
        <f t="shared" si="0"/>
        <v>1771470</v>
      </c>
    </row>
    <row r="7" spans="1:16">
      <c r="D7" s="18">
        <v>10</v>
      </c>
      <c r="E7" s="9">
        <f>1/($C$4*(E$6+$D7)*LN(2))</f>
        <v>721.34752044448169</v>
      </c>
      <c r="F7" s="9">
        <f>1/($C$4*(F$6+$D7)*LN(2))</f>
        <v>360.67376022224084</v>
      </c>
      <c r="G7" s="9">
        <f t="shared" ref="G7:N8" si="1">1/($C$4*(G$6+$D7)*LN(2))</f>
        <v>144.26950408889633</v>
      </c>
      <c r="H7" s="9">
        <f t="shared" si="1"/>
        <v>51.524822888891549</v>
      </c>
      <c r="I7" s="9">
        <f t="shared" si="1"/>
        <v>17.59384196206053</v>
      </c>
      <c r="J7" s="9">
        <f t="shared" si="1"/>
        <v>5.912684593807227</v>
      </c>
      <c r="K7" s="13">
        <f t="shared" si="1"/>
        <v>1.976294576560224</v>
      </c>
      <c r="L7" s="13">
        <f t="shared" si="1"/>
        <v>0.65936702051597962</v>
      </c>
      <c r="M7" s="13">
        <f t="shared" si="1"/>
        <v>0.21985599525890939</v>
      </c>
      <c r="N7" s="13">
        <f t="shared" si="1"/>
        <v>7.3292777935834358E-2</v>
      </c>
      <c r="O7" s="12">
        <f t="shared" ref="O7:P18" si="2">1/($C$4*(O$6+$D7)*LN(2))</f>
        <v>2.4431753444351622E-2</v>
      </c>
      <c r="P7" s="12">
        <f t="shared" si="2"/>
        <v>8.1440097595737084E-3</v>
      </c>
    </row>
    <row r="8" spans="1:16">
      <c r="D8" s="18">
        <f>D7*3</f>
        <v>30</v>
      </c>
      <c r="E8" s="9">
        <f>1/($C$4*(E$6+$D8)*LN(2))</f>
        <v>360.67376022224084</v>
      </c>
      <c r="F8" s="9">
        <f>1/($C$4*(F$6+$D8)*LN(2))</f>
        <v>240.44917348149389</v>
      </c>
      <c r="G8" s="9">
        <f t="shared" si="1"/>
        <v>120.22458674074694</v>
      </c>
      <c r="H8" s="9">
        <f t="shared" si="1"/>
        <v>48.08983469629878</v>
      </c>
      <c r="I8" s="9">
        <f t="shared" si="1"/>
        <v>17.174940962963849</v>
      </c>
      <c r="J8" s="9">
        <f t="shared" si="1"/>
        <v>5.8646139873535095</v>
      </c>
      <c r="K8" s="13">
        <f t="shared" si="1"/>
        <v>1.9708948646024089</v>
      </c>
      <c r="L8" s="13">
        <f t="shared" si="1"/>
        <v>0.65876485885340796</v>
      </c>
      <c r="M8" s="13">
        <f t="shared" si="1"/>
        <v>0.21978900683865987</v>
      </c>
      <c r="N8" s="13">
        <f t="shared" si="1"/>
        <v>7.3285331752969793E-2</v>
      </c>
      <c r="O8" s="12">
        <f t="shared" si="2"/>
        <v>2.4430925978611451E-2</v>
      </c>
      <c r="P8" s="12">
        <f t="shared" si="2"/>
        <v>8.1439178147838746E-3</v>
      </c>
    </row>
    <row r="9" spans="1:16">
      <c r="D9" s="18">
        <f t="shared" ref="D9:D18" si="3">D8*3</f>
        <v>90</v>
      </c>
      <c r="E9" s="9">
        <f t="shared" ref="E9:N18" si="4">1/($C$4*(E$6+$D9)*LN(2))</f>
        <v>144.26950408889633</v>
      </c>
      <c r="F9" s="9">
        <f t="shared" si="4"/>
        <v>120.22458674074694</v>
      </c>
      <c r="G9" s="9">
        <f t="shared" si="4"/>
        <v>80.1497244938313</v>
      </c>
      <c r="H9" s="9">
        <f t="shared" si="4"/>
        <v>40.07486224691565</v>
      </c>
      <c r="I9" s="9">
        <f t="shared" si="4"/>
        <v>16.02994489876626</v>
      </c>
      <c r="J9" s="9">
        <f t="shared" si="4"/>
        <v>5.7249803209879504</v>
      </c>
      <c r="K9" s="13">
        <f t="shared" si="4"/>
        <v>1.9548713291178366</v>
      </c>
      <c r="L9" s="13">
        <f t="shared" si="4"/>
        <v>0.65696495486746964</v>
      </c>
      <c r="M9" s="13">
        <f t="shared" si="4"/>
        <v>0.21958828628446933</v>
      </c>
      <c r="N9" s="13">
        <f t="shared" si="4"/>
        <v>7.3263002279553291E-2</v>
      </c>
      <c r="O9" s="12">
        <f t="shared" si="2"/>
        <v>2.4428443917656601E-2</v>
      </c>
      <c r="P9" s="12">
        <f t="shared" si="2"/>
        <v>8.1436419928704838E-3</v>
      </c>
    </row>
    <row r="10" spans="1:16">
      <c r="D10" s="18">
        <f t="shared" si="3"/>
        <v>270</v>
      </c>
      <c r="E10" s="9">
        <f t="shared" si="4"/>
        <v>51.524822888891549</v>
      </c>
      <c r="F10" s="9">
        <f t="shared" si="4"/>
        <v>48.08983469629878</v>
      </c>
      <c r="G10" s="9">
        <f t="shared" si="4"/>
        <v>40.07486224691565</v>
      </c>
      <c r="H10" s="9">
        <f t="shared" si="4"/>
        <v>26.716574831277104</v>
      </c>
      <c r="I10" s="9">
        <f t="shared" si="4"/>
        <v>13.358287415638552</v>
      </c>
      <c r="J10" s="9">
        <f t="shared" si="4"/>
        <v>5.34331496625542</v>
      </c>
      <c r="K10" s="13">
        <f t="shared" si="4"/>
        <v>1.9083267736626501</v>
      </c>
      <c r="L10" s="13">
        <f t="shared" si="4"/>
        <v>0.65162377637261226</v>
      </c>
      <c r="M10" s="13">
        <f t="shared" si="4"/>
        <v>0.21898831828915657</v>
      </c>
      <c r="N10" s="13">
        <f t="shared" si="4"/>
        <v>7.3196095428156444E-2</v>
      </c>
      <c r="O10" s="12">
        <f t="shared" si="2"/>
        <v>2.4421000759851097E-2</v>
      </c>
      <c r="P10" s="12">
        <f t="shared" si="2"/>
        <v>8.1428146392188653E-3</v>
      </c>
    </row>
    <row r="11" spans="1:16">
      <c r="D11" s="18">
        <f t="shared" si="3"/>
        <v>810</v>
      </c>
      <c r="E11" s="9">
        <f t="shared" si="4"/>
        <v>17.59384196206053</v>
      </c>
      <c r="F11" s="9">
        <f t="shared" si="4"/>
        <v>17.174940962963849</v>
      </c>
      <c r="G11" s="9">
        <f t="shared" si="4"/>
        <v>16.02994489876626</v>
      </c>
      <c r="H11" s="9">
        <f t="shared" si="4"/>
        <v>13.358287415638552</v>
      </c>
      <c r="I11" s="9">
        <f t="shared" si="4"/>
        <v>8.9055249437590334</v>
      </c>
      <c r="J11" s="9">
        <f t="shared" si="4"/>
        <v>4.4527624718795167</v>
      </c>
      <c r="K11" s="13">
        <f t="shared" si="4"/>
        <v>1.7811049887518067</v>
      </c>
      <c r="L11" s="13">
        <f t="shared" si="4"/>
        <v>0.63610892455421664</v>
      </c>
      <c r="M11" s="13">
        <f t="shared" si="4"/>
        <v>0.21720792545753737</v>
      </c>
      <c r="N11" s="13">
        <f t="shared" si="4"/>
        <v>7.299610609638553E-2</v>
      </c>
      <c r="O11" s="12">
        <f t="shared" si="2"/>
        <v>2.4398698476052149E-2</v>
      </c>
      <c r="P11" s="12">
        <f t="shared" si="2"/>
        <v>8.1403335866170323E-3</v>
      </c>
    </row>
    <row r="12" spans="1:16">
      <c r="D12" s="18">
        <f t="shared" si="3"/>
        <v>2430</v>
      </c>
      <c r="E12" s="9">
        <f t="shared" si="4"/>
        <v>5.912684593807227</v>
      </c>
      <c r="F12" s="9">
        <f t="shared" si="4"/>
        <v>5.8646139873535095</v>
      </c>
      <c r="G12" s="9">
        <f t="shared" si="4"/>
        <v>5.7249803209879504</v>
      </c>
      <c r="H12" s="9">
        <f t="shared" si="4"/>
        <v>5.34331496625542</v>
      </c>
      <c r="I12" s="9">
        <f t="shared" si="4"/>
        <v>4.4527624718795167</v>
      </c>
      <c r="J12" s="9">
        <f t="shared" si="4"/>
        <v>2.9685083145863445</v>
      </c>
      <c r="K12" s="13">
        <f t="shared" si="4"/>
        <v>1.4842541572931722</v>
      </c>
      <c r="L12" s="13">
        <f t="shared" si="4"/>
        <v>0.59370166291726889</v>
      </c>
      <c r="M12" s="13">
        <f t="shared" si="4"/>
        <v>0.2120363081847389</v>
      </c>
      <c r="N12" s="13">
        <f t="shared" si="4"/>
        <v>7.2402641819179131E-2</v>
      </c>
      <c r="O12" s="12">
        <f t="shared" si="2"/>
        <v>2.433203536546184E-2</v>
      </c>
      <c r="P12" s="12">
        <f t="shared" si="2"/>
        <v>8.1328994920173824E-3</v>
      </c>
    </row>
    <row r="13" spans="1:16">
      <c r="D13" s="18">
        <f t="shared" si="3"/>
        <v>7290</v>
      </c>
      <c r="E13" s="9">
        <f t="shared" si="4"/>
        <v>1.976294576560224</v>
      </c>
      <c r="F13" s="9">
        <f t="shared" si="4"/>
        <v>1.9708948646024089</v>
      </c>
      <c r="G13" s="9">
        <f t="shared" si="4"/>
        <v>1.9548713291178366</v>
      </c>
      <c r="H13" s="9">
        <f t="shared" si="4"/>
        <v>1.9083267736626501</v>
      </c>
      <c r="I13" s="9">
        <f t="shared" si="4"/>
        <v>1.7811049887518067</v>
      </c>
      <c r="J13" s="9">
        <f t="shared" si="4"/>
        <v>1.4842541572931722</v>
      </c>
      <c r="K13" s="13">
        <f t="shared" si="4"/>
        <v>0.98950277152878141</v>
      </c>
      <c r="L13" s="13">
        <f t="shared" si="4"/>
        <v>0.49475138576439071</v>
      </c>
      <c r="M13" s="13">
        <f t="shared" si="4"/>
        <v>0.19790055430575632</v>
      </c>
      <c r="N13" s="13">
        <f t="shared" si="4"/>
        <v>7.0678769394912952E-2</v>
      </c>
      <c r="O13" s="12">
        <f t="shared" si="2"/>
        <v>2.4134213939726375E-2</v>
      </c>
      <c r="P13" s="12">
        <f t="shared" si="2"/>
        <v>8.1106784551539472E-3</v>
      </c>
    </row>
    <row r="14" spans="1:16">
      <c r="D14" s="18">
        <f t="shared" si="3"/>
        <v>21870</v>
      </c>
      <c r="E14" s="13">
        <f t="shared" si="4"/>
        <v>0.65936702051597962</v>
      </c>
      <c r="F14" s="13">
        <f t="shared" si="4"/>
        <v>0.65876485885340796</v>
      </c>
      <c r="G14" s="13">
        <f t="shared" si="4"/>
        <v>0.65696495486746964</v>
      </c>
      <c r="H14" s="13">
        <f t="shared" si="4"/>
        <v>0.65162377637261226</v>
      </c>
      <c r="I14" s="13">
        <f t="shared" si="4"/>
        <v>0.63610892455421664</v>
      </c>
      <c r="J14" s="13">
        <f t="shared" si="4"/>
        <v>0.59370166291726889</v>
      </c>
      <c r="K14" s="13">
        <f t="shared" si="4"/>
        <v>0.49475138576439071</v>
      </c>
      <c r="L14" s="13">
        <f t="shared" si="4"/>
        <v>0.32983425717626047</v>
      </c>
      <c r="M14" s="13">
        <f t="shared" si="4"/>
        <v>0.16491712858813024</v>
      </c>
      <c r="N14" s="13">
        <f t="shared" si="4"/>
        <v>6.5966851435252105E-2</v>
      </c>
      <c r="O14" s="12">
        <f t="shared" si="2"/>
        <v>2.3559589798304321E-2</v>
      </c>
      <c r="P14" s="12">
        <f t="shared" si="2"/>
        <v>8.0447379799087927E-3</v>
      </c>
    </row>
    <row r="15" spans="1:16">
      <c r="D15" s="18">
        <f t="shared" si="3"/>
        <v>65610</v>
      </c>
      <c r="E15" s="13">
        <f t="shared" si="4"/>
        <v>0.21985599525890939</v>
      </c>
      <c r="F15" s="13">
        <f t="shared" si="4"/>
        <v>0.21978900683865987</v>
      </c>
      <c r="G15" s="13">
        <f t="shared" si="4"/>
        <v>0.21958828628446933</v>
      </c>
      <c r="H15" s="13">
        <f t="shared" si="4"/>
        <v>0.21898831828915657</v>
      </c>
      <c r="I15" s="13">
        <f t="shared" si="4"/>
        <v>0.21720792545753737</v>
      </c>
      <c r="J15" s="13">
        <f t="shared" si="4"/>
        <v>0.2120363081847389</v>
      </c>
      <c r="K15" s="13">
        <f t="shared" si="4"/>
        <v>0.19790055430575632</v>
      </c>
      <c r="L15" s="13">
        <f t="shared" si="4"/>
        <v>0.16491712858813024</v>
      </c>
      <c r="M15" s="13">
        <f t="shared" si="4"/>
        <v>0.10994475239208684</v>
      </c>
      <c r="N15" s="13">
        <f t="shared" si="4"/>
        <v>5.4972376196043421E-2</v>
      </c>
      <c r="O15" s="12">
        <f t="shared" si="2"/>
        <v>2.1988950478417365E-2</v>
      </c>
      <c r="P15" s="12">
        <f t="shared" si="2"/>
        <v>7.8531965994347742E-3</v>
      </c>
    </row>
    <row r="16" spans="1:16">
      <c r="D16" s="18">
        <f t="shared" si="3"/>
        <v>196830</v>
      </c>
      <c r="E16" s="13">
        <f t="shared" si="4"/>
        <v>7.3292777935834358E-2</v>
      </c>
      <c r="F16" s="13">
        <f t="shared" si="4"/>
        <v>7.3285331752969793E-2</v>
      </c>
      <c r="G16" s="13">
        <f t="shared" si="4"/>
        <v>7.3263002279553291E-2</v>
      </c>
      <c r="H16" s="13">
        <f t="shared" si="4"/>
        <v>7.3196095428156444E-2</v>
      </c>
      <c r="I16" s="13">
        <f t="shared" si="4"/>
        <v>7.299610609638553E-2</v>
      </c>
      <c r="J16" s="13">
        <f t="shared" si="4"/>
        <v>7.2402641819179131E-2</v>
      </c>
      <c r="K16" s="13">
        <f t="shared" si="4"/>
        <v>7.0678769394912952E-2</v>
      </c>
      <c r="L16" s="13">
        <f t="shared" si="4"/>
        <v>6.5966851435252105E-2</v>
      </c>
      <c r="M16" s="13">
        <f t="shared" si="4"/>
        <v>5.4972376196043421E-2</v>
      </c>
      <c r="N16" s="13">
        <f t="shared" si="4"/>
        <v>3.6648250797362274E-2</v>
      </c>
      <c r="O16" s="12">
        <f t="shared" si="2"/>
        <v>1.8324125398681137E-2</v>
      </c>
      <c r="P16" s="12">
        <f t="shared" si="2"/>
        <v>7.3296501594724561E-3</v>
      </c>
    </row>
    <row r="17" spans="3:25">
      <c r="D17" s="18">
        <f t="shared" si="3"/>
        <v>590490</v>
      </c>
      <c r="E17" s="12">
        <f t="shared" si="4"/>
        <v>2.4431753444351622E-2</v>
      </c>
      <c r="F17" s="12">
        <f t="shared" si="4"/>
        <v>2.4430925978611451E-2</v>
      </c>
      <c r="G17" s="12">
        <f t="shared" si="4"/>
        <v>2.4428443917656601E-2</v>
      </c>
      <c r="H17" s="12">
        <f t="shared" si="4"/>
        <v>2.4421000759851097E-2</v>
      </c>
      <c r="I17" s="12">
        <f t="shared" si="4"/>
        <v>2.4398698476052149E-2</v>
      </c>
      <c r="J17" s="12">
        <f t="shared" si="4"/>
        <v>2.433203536546184E-2</v>
      </c>
      <c r="K17" s="12">
        <f t="shared" si="4"/>
        <v>2.4134213939726375E-2</v>
      </c>
      <c r="L17" s="12">
        <f t="shared" si="4"/>
        <v>2.3559589798304321E-2</v>
      </c>
      <c r="M17" s="12">
        <f t="shared" si="4"/>
        <v>2.1988950478417365E-2</v>
      </c>
      <c r="N17" s="12">
        <f t="shared" si="4"/>
        <v>1.8324125398681137E-2</v>
      </c>
      <c r="O17" s="12">
        <f t="shared" si="2"/>
        <v>1.2216083599120759E-2</v>
      </c>
      <c r="P17" s="12">
        <f t="shared" si="2"/>
        <v>6.1080417995603795E-3</v>
      </c>
    </row>
    <row r="18" spans="3:25">
      <c r="D18" s="18">
        <f t="shared" si="3"/>
        <v>1771470</v>
      </c>
      <c r="E18" s="12">
        <f t="shared" si="4"/>
        <v>8.1440097595737084E-3</v>
      </c>
      <c r="F18" s="12">
        <f t="shared" si="4"/>
        <v>8.1439178147838746E-3</v>
      </c>
      <c r="G18" s="12">
        <f t="shared" si="4"/>
        <v>8.1436419928704838E-3</v>
      </c>
      <c r="H18" s="12">
        <f t="shared" si="4"/>
        <v>8.1428146392188653E-3</v>
      </c>
      <c r="I18" s="12">
        <f t="shared" si="4"/>
        <v>8.1403335866170323E-3</v>
      </c>
      <c r="J18" s="12">
        <f t="shared" si="4"/>
        <v>8.1328994920173824E-3</v>
      </c>
      <c r="K18" s="12">
        <f t="shared" si="4"/>
        <v>8.1106784551539472E-3</v>
      </c>
      <c r="L18" s="12">
        <f t="shared" si="4"/>
        <v>8.0447379799087927E-3</v>
      </c>
      <c r="M18" s="12">
        <f t="shared" si="4"/>
        <v>7.8531965994347742E-3</v>
      </c>
      <c r="N18" s="12">
        <f t="shared" si="4"/>
        <v>7.3296501594724561E-3</v>
      </c>
      <c r="O18" s="12">
        <f t="shared" si="2"/>
        <v>6.1080417995603795E-3</v>
      </c>
      <c r="P18" s="12">
        <f t="shared" si="2"/>
        <v>4.0720278663735864E-3</v>
      </c>
    </row>
    <row r="19" spans="3:25"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</row>
    <row r="20" spans="3:25">
      <c r="C20" s="1" t="s">
        <v>14</v>
      </c>
      <c r="R20" s="1" t="s">
        <v>13</v>
      </c>
      <c r="Y20" s="1" t="s">
        <v>14</v>
      </c>
    </row>
    <row r="21" spans="3:25">
      <c r="C21" t="s">
        <v>15</v>
      </c>
      <c r="R21" t="s">
        <v>22</v>
      </c>
      <c r="Y21" t="s">
        <v>15</v>
      </c>
    </row>
    <row r="22" spans="3:25">
      <c r="C22" t="s">
        <v>16</v>
      </c>
    </row>
    <row r="24" spans="3:25" ht="24">
      <c r="D24" s="17" t="s">
        <v>2</v>
      </c>
    </row>
    <row r="25" spans="3:25" ht="24">
      <c r="C25" s="15" t="s">
        <v>3</v>
      </c>
      <c r="D25" s="19"/>
      <c r="E25" s="16">
        <f>E6</f>
        <v>10</v>
      </c>
      <c r="F25" s="16">
        <f t="shared" ref="F25:P25" si="5">F6</f>
        <v>30</v>
      </c>
      <c r="G25" s="16">
        <f t="shared" si="5"/>
        <v>90</v>
      </c>
      <c r="H25" s="16">
        <f t="shared" si="5"/>
        <v>270</v>
      </c>
      <c r="I25" s="16">
        <f t="shared" si="5"/>
        <v>810</v>
      </c>
      <c r="J25" s="16">
        <f t="shared" si="5"/>
        <v>2430</v>
      </c>
      <c r="K25" s="16">
        <f t="shared" si="5"/>
        <v>7290</v>
      </c>
      <c r="L25" s="16">
        <f t="shared" si="5"/>
        <v>21870</v>
      </c>
      <c r="M25" s="16">
        <f t="shared" si="5"/>
        <v>65610</v>
      </c>
      <c r="N25" s="16">
        <f t="shared" si="5"/>
        <v>196830</v>
      </c>
      <c r="O25" s="16">
        <f t="shared" si="5"/>
        <v>590490</v>
      </c>
      <c r="P25" s="16">
        <f t="shared" si="5"/>
        <v>1771470</v>
      </c>
    </row>
    <row r="26" spans="3:25">
      <c r="D26" s="18">
        <f>D7</f>
        <v>10</v>
      </c>
      <c r="E26" s="14">
        <f t="shared" ref="E26:P26" si="6">E$6/(E$6+$D7)</f>
        <v>0.5</v>
      </c>
      <c r="F26" s="14">
        <f t="shared" si="6"/>
        <v>0.75</v>
      </c>
      <c r="G26" s="14">
        <f t="shared" si="6"/>
        <v>0.9</v>
      </c>
      <c r="H26" s="14">
        <f t="shared" si="6"/>
        <v>0.9642857142857143</v>
      </c>
      <c r="I26" s="14">
        <f t="shared" si="6"/>
        <v>0.98780487804878048</v>
      </c>
      <c r="J26" s="14">
        <f t="shared" si="6"/>
        <v>0.99590163934426235</v>
      </c>
      <c r="K26" s="14">
        <f t="shared" si="6"/>
        <v>0.99863013698630132</v>
      </c>
      <c r="L26" s="14">
        <f t="shared" si="6"/>
        <v>0.99954296160877509</v>
      </c>
      <c r="M26" s="14">
        <f t="shared" si="6"/>
        <v>0.99984760743675705</v>
      </c>
      <c r="N26" s="14">
        <f t="shared" si="6"/>
        <v>0.99994919731761833</v>
      </c>
      <c r="O26" s="14">
        <f t="shared" si="6"/>
        <v>0.99998306519898394</v>
      </c>
      <c r="P26" s="14">
        <f t="shared" si="6"/>
        <v>0.9999943550025967</v>
      </c>
    </row>
    <row r="27" spans="3:25">
      <c r="D27" s="18">
        <f t="shared" ref="D27:D37" si="7">D8</f>
        <v>30</v>
      </c>
      <c r="E27" s="14">
        <f t="shared" ref="E27:P27" si="8">E$6/(E$6+$D8)</f>
        <v>0.25</v>
      </c>
      <c r="F27" s="14">
        <f t="shared" si="8"/>
        <v>0.5</v>
      </c>
      <c r="G27" s="14">
        <f t="shared" si="8"/>
        <v>0.75</v>
      </c>
      <c r="H27" s="14">
        <f t="shared" si="8"/>
        <v>0.9</v>
      </c>
      <c r="I27" s="14">
        <f t="shared" si="8"/>
        <v>0.9642857142857143</v>
      </c>
      <c r="J27" s="14">
        <f t="shared" si="8"/>
        <v>0.98780487804878048</v>
      </c>
      <c r="K27" s="14">
        <f t="shared" si="8"/>
        <v>0.99590163934426235</v>
      </c>
      <c r="L27" s="14">
        <f t="shared" si="8"/>
        <v>0.99863013698630132</v>
      </c>
      <c r="M27" s="14">
        <f t="shared" si="8"/>
        <v>0.99954296160877509</v>
      </c>
      <c r="N27" s="14">
        <f t="shared" si="8"/>
        <v>0.99984760743675705</v>
      </c>
      <c r="O27" s="14">
        <f t="shared" si="8"/>
        <v>0.99994919731761833</v>
      </c>
      <c r="P27" s="14">
        <f t="shared" si="8"/>
        <v>0.99998306519898394</v>
      </c>
    </row>
    <row r="28" spans="3:25">
      <c r="D28" s="18">
        <f t="shared" si="7"/>
        <v>90</v>
      </c>
      <c r="E28" s="14">
        <f t="shared" ref="E28:P28" si="9">E$6/(E$6+$D9)</f>
        <v>0.1</v>
      </c>
      <c r="F28" s="14">
        <f t="shared" si="9"/>
        <v>0.25</v>
      </c>
      <c r="G28" s="14">
        <f t="shared" si="9"/>
        <v>0.5</v>
      </c>
      <c r="H28" s="14">
        <f t="shared" si="9"/>
        <v>0.75</v>
      </c>
      <c r="I28" s="14">
        <f t="shared" si="9"/>
        <v>0.9</v>
      </c>
      <c r="J28" s="14">
        <f t="shared" si="9"/>
        <v>0.9642857142857143</v>
      </c>
      <c r="K28" s="14">
        <f t="shared" si="9"/>
        <v>0.98780487804878048</v>
      </c>
      <c r="L28" s="14">
        <f t="shared" si="9"/>
        <v>0.99590163934426235</v>
      </c>
      <c r="M28" s="14">
        <f t="shared" si="9"/>
        <v>0.99863013698630132</v>
      </c>
      <c r="N28" s="14">
        <f t="shared" si="9"/>
        <v>0.99954296160877509</v>
      </c>
      <c r="O28" s="14">
        <f t="shared" si="9"/>
        <v>0.99984760743675705</v>
      </c>
      <c r="P28" s="14">
        <f t="shared" si="9"/>
        <v>0.99994919731761833</v>
      </c>
    </row>
    <row r="29" spans="3:25">
      <c r="D29" s="18">
        <f t="shared" si="7"/>
        <v>270</v>
      </c>
      <c r="E29" s="14">
        <f t="shared" ref="E29:P29" si="10">E$6/(E$6+$D10)</f>
        <v>3.5714285714285712E-2</v>
      </c>
      <c r="F29" s="14">
        <f t="shared" si="10"/>
        <v>0.1</v>
      </c>
      <c r="G29" s="14">
        <f t="shared" si="10"/>
        <v>0.25</v>
      </c>
      <c r="H29" s="14">
        <f t="shared" si="10"/>
        <v>0.5</v>
      </c>
      <c r="I29" s="14">
        <f t="shared" si="10"/>
        <v>0.75</v>
      </c>
      <c r="J29" s="14">
        <f t="shared" si="10"/>
        <v>0.9</v>
      </c>
      <c r="K29" s="14">
        <f t="shared" si="10"/>
        <v>0.9642857142857143</v>
      </c>
      <c r="L29" s="14">
        <f t="shared" si="10"/>
        <v>0.98780487804878048</v>
      </c>
      <c r="M29" s="14">
        <f t="shared" si="10"/>
        <v>0.99590163934426235</v>
      </c>
      <c r="N29" s="14">
        <f t="shared" si="10"/>
        <v>0.99863013698630132</v>
      </c>
      <c r="O29" s="14">
        <f t="shared" si="10"/>
        <v>0.99954296160877509</v>
      </c>
      <c r="P29" s="14">
        <f t="shared" si="10"/>
        <v>0.99984760743675705</v>
      </c>
    </row>
    <row r="30" spans="3:25">
      <c r="D30" s="18">
        <f t="shared" si="7"/>
        <v>810</v>
      </c>
      <c r="E30" s="14">
        <f t="shared" ref="E30:P30" si="11">E$6/(E$6+$D11)</f>
        <v>1.2195121951219513E-2</v>
      </c>
      <c r="F30" s="14">
        <f t="shared" si="11"/>
        <v>3.5714285714285712E-2</v>
      </c>
      <c r="G30" s="14">
        <f t="shared" si="11"/>
        <v>0.1</v>
      </c>
      <c r="H30" s="14">
        <f t="shared" si="11"/>
        <v>0.25</v>
      </c>
      <c r="I30" s="14">
        <f t="shared" si="11"/>
        <v>0.5</v>
      </c>
      <c r="J30" s="14">
        <f t="shared" si="11"/>
        <v>0.75</v>
      </c>
      <c r="K30" s="14">
        <f t="shared" si="11"/>
        <v>0.9</v>
      </c>
      <c r="L30" s="14">
        <f t="shared" si="11"/>
        <v>0.9642857142857143</v>
      </c>
      <c r="M30" s="14">
        <f t="shared" si="11"/>
        <v>0.98780487804878048</v>
      </c>
      <c r="N30" s="14">
        <f t="shared" si="11"/>
        <v>0.99590163934426235</v>
      </c>
      <c r="O30" s="14">
        <f t="shared" si="11"/>
        <v>0.99863013698630132</v>
      </c>
      <c r="P30" s="14">
        <f t="shared" si="11"/>
        <v>0.99954296160877509</v>
      </c>
    </row>
    <row r="31" spans="3:25">
      <c r="D31" s="18">
        <f t="shared" si="7"/>
        <v>2430</v>
      </c>
      <c r="E31" s="14">
        <f t="shared" ref="E31:P31" si="12">E$6/(E$6+$D12)</f>
        <v>4.0983606557377051E-3</v>
      </c>
      <c r="F31" s="14">
        <f t="shared" si="12"/>
        <v>1.2195121951219513E-2</v>
      </c>
      <c r="G31" s="14">
        <f t="shared" si="12"/>
        <v>3.5714285714285712E-2</v>
      </c>
      <c r="H31" s="14">
        <f t="shared" si="12"/>
        <v>0.1</v>
      </c>
      <c r="I31" s="14">
        <f t="shared" si="12"/>
        <v>0.25</v>
      </c>
      <c r="J31" s="14">
        <f t="shared" si="12"/>
        <v>0.5</v>
      </c>
      <c r="K31" s="14">
        <f t="shared" si="12"/>
        <v>0.75</v>
      </c>
      <c r="L31" s="14">
        <f t="shared" si="12"/>
        <v>0.9</v>
      </c>
      <c r="M31" s="14">
        <f t="shared" si="12"/>
        <v>0.9642857142857143</v>
      </c>
      <c r="N31" s="14">
        <f t="shared" si="12"/>
        <v>0.98780487804878048</v>
      </c>
      <c r="O31" s="14">
        <f t="shared" si="12"/>
        <v>0.99590163934426235</v>
      </c>
      <c r="P31" s="14">
        <f t="shared" si="12"/>
        <v>0.99863013698630132</v>
      </c>
    </row>
    <row r="32" spans="3:25">
      <c r="D32" s="18">
        <f t="shared" si="7"/>
        <v>7290</v>
      </c>
      <c r="E32" s="14">
        <f t="shared" ref="E32:P32" si="13">E$6/(E$6+$D13)</f>
        <v>1.3698630136986301E-3</v>
      </c>
      <c r="F32" s="14">
        <f t="shared" si="13"/>
        <v>4.0983606557377051E-3</v>
      </c>
      <c r="G32" s="14">
        <f t="shared" si="13"/>
        <v>1.2195121951219513E-2</v>
      </c>
      <c r="H32" s="14">
        <f t="shared" si="13"/>
        <v>3.5714285714285712E-2</v>
      </c>
      <c r="I32" s="14">
        <f t="shared" si="13"/>
        <v>0.1</v>
      </c>
      <c r="J32" s="14">
        <f t="shared" si="13"/>
        <v>0.25</v>
      </c>
      <c r="K32" s="14">
        <f t="shared" si="13"/>
        <v>0.5</v>
      </c>
      <c r="L32" s="14">
        <f t="shared" si="13"/>
        <v>0.75</v>
      </c>
      <c r="M32" s="14">
        <f t="shared" si="13"/>
        <v>0.9</v>
      </c>
      <c r="N32" s="14">
        <f t="shared" si="13"/>
        <v>0.9642857142857143</v>
      </c>
      <c r="O32" s="14">
        <f t="shared" si="13"/>
        <v>0.98780487804878048</v>
      </c>
      <c r="P32" s="14">
        <f t="shared" si="13"/>
        <v>0.99590163934426235</v>
      </c>
    </row>
    <row r="33" spans="4:23">
      <c r="D33" s="18">
        <f t="shared" si="7"/>
        <v>21870</v>
      </c>
      <c r="E33" s="14">
        <f t="shared" ref="E33:P33" si="14">E$6/(E$6+$D14)</f>
        <v>4.5703839122486289E-4</v>
      </c>
      <c r="F33" s="14">
        <f t="shared" si="14"/>
        <v>1.3698630136986301E-3</v>
      </c>
      <c r="G33" s="14">
        <f t="shared" si="14"/>
        <v>4.0983606557377051E-3</v>
      </c>
      <c r="H33" s="14">
        <f t="shared" si="14"/>
        <v>1.2195121951219513E-2</v>
      </c>
      <c r="I33" s="14">
        <f t="shared" si="14"/>
        <v>3.5714285714285712E-2</v>
      </c>
      <c r="J33" s="14">
        <f t="shared" si="14"/>
        <v>0.1</v>
      </c>
      <c r="K33" s="14">
        <f t="shared" si="14"/>
        <v>0.25</v>
      </c>
      <c r="L33" s="14">
        <f t="shared" si="14"/>
        <v>0.5</v>
      </c>
      <c r="M33" s="14">
        <f t="shared" si="14"/>
        <v>0.75</v>
      </c>
      <c r="N33" s="14">
        <f t="shared" si="14"/>
        <v>0.9</v>
      </c>
      <c r="O33" s="14">
        <f t="shared" si="14"/>
        <v>0.9642857142857143</v>
      </c>
      <c r="P33" s="14">
        <f t="shared" si="14"/>
        <v>0.98780487804878048</v>
      </c>
    </row>
    <row r="34" spans="4:23">
      <c r="D34" s="18">
        <f t="shared" si="7"/>
        <v>65610</v>
      </c>
      <c r="E34" s="14">
        <f t="shared" ref="E34:P34" si="15">E$6/(E$6+$D15)</f>
        <v>1.5239256324291374E-4</v>
      </c>
      <c r="F34" s="14">
        <f t="shared" si="15"/>
        <v>4.5703839122486289E-4</v>
      </c>
      <c r="G34" s="14">
        <f t="shared" si="15"/>
        <v>1.3698630136986301E-3</v>
      </c>
      <c r="H34" s="14">
        <f t="shared" si="15"/>
        <v>4.0983606557377051E-3</v>
      </c>
      <c r="I34" s="14">
        <f t="shared" si="15"/>
        <v>1.2195121951219513E-2</v>
      </c>
      <c r="J34" s="14">
        <f t="shared" si="15"/>
        <v>3.5714285714285712E-2</v>
      </c>
      <c r="K34" s="14">
        <f t="shared" si="15"/>
        <v>0.1</v>
      </c>
      <c r="L34" s="14">
        <f t="shared" si="15"/>
        <v>0.25</v>
      </c>
      <c r="M34" s="14">
        <f t="shared" si="15"/>
        <v>0.5</v>
      </c>
      <c r="N34" s="14">
        <f t="shared" si="15"/>
        <v>0.75</v>
      </c>
      <c r="O34" s="14">
        <f t="shared" si="15"/>
        <v>0.9</v>
      </c>
      <c r="P34" s="14">
        <f t="shared" si="15"/>
        <v>0.9642857142857143</v>
      </c>
    </row>
    <row r="35" spans="4:23">
      <c r="D35" s="18">
        <f t="shared" si="7"/>
        <v>196830</v>
      </c>
      <c r="E35" s="14">
        <f t="shared" ref="E35:P35" si="16">E$6/(E$6+$D16)</f>
        <v>5.0802682381629751E-5</v>
      </c>
      <c r="F35" s="14">
        <f t="shared" si="16"/>
        <v>1.5239256324291374E-4</v>
      </c>
      <c r="G35" s="14">
        <f t="shared" si="16"/>
        <v>4.5703839122486289E-4</v>
      </c>
      <c r="H35" s="14">
        <f t="shared" si="16"/>
        <v>1.3698630136986301E-3</v>
      </c>
      <c r="I35" s="14">
        <f t="shared" si="16"/>
        <v>4.0983606557377051E-3</v>
      </c>
      <c r="J35" s="14">
        <f t="shared" si="16"/>
        <v>1.2195121951219513E-2</v>
      </c>
      <c r="K35" s="14">
        <f t="shared" si="16"/>
        <v>3.5714285714285712E-2</v>
      </c>
      <c r="L35" s="14">
        <f t="shared" si="16"/>
        <v>0.1</v>
      </c>
      <c r="M35" s="14">
        <f t="shared" si="16"/>
        <v>0.25</v>
      </c>
      <c r="N35" s="14">
        <f t="shared" si="16"/>
        <v>0.5</v>
      </c>
      <c r="O35" s="14">
        <f t="shared" si="16"/>
        <v>0.75</v>
      </c>
      <c r="P35" s="14">
        <f t="shared" si="16"/>
        <v>0.9</v>
      </c>
    </row>
    <row r="36" spans="4:23">
      <c r="D36" s="18">
        <f t="shared" si="7"/>
        <v>590490</v>
      </c>
      <c r="E36" s="14">
        <f t="shared" ref="E36:P36" si="17">E$6/(E$6+$D17)</f>
        <v>1.6934801016088061E-5</v>
      </c>
      <c r="F36" s="14">
        <f t="shared" si="17"/>
        <v>5.0802682381629751E-5</v>
      </c>
      <c r="G36" s="14">
        <f t="shared" si="17"/>
        <v>1.5239256324291374E-4</v>
      </c>
      <c r="H36" s="14">
        <f t="shared" si="17"/>
        <v>4.5703839122486289E-4</v>
      </c>
      <c r="I36" s="14">
        <f t="shared" si="17"/>
        <v>1.3698630136986301E-3</v>
      </c>
      <c r="J36" s="14">
        <f t="shared" si="17"/>
        <v>4.0983606557377051E-3</v>
      </c>
      <c r="K36" s="14">
        <f t="shared" si="17"/>
        <v>1.2195121951219513E-2</v>
      </c>
      <c r="L36" s="14">
        <f t="shared" si="17"/>
        <v>3.5714285714285712E-2</v>
      </c>
      <c r="M36" s="14">
        <f t="shared" si="17"/>
        <v>0.1</v>
      </c>
      <c r="N36" s="14">
        <f t="shared" si="17"/>
        <v>0.25</v>
      </c>
      <c r="O36" s="14">
        <f t="shared" si="17"/>
        <v>0.5</v>
      </c>
      <c r="P36" s="14">
        <f t="shared" si="17"/>
        <v>0.75</v>
      </c>
    </row>
    <row r="37" spans="4:23">
      <c r="D37" s="18">
        <f t="shared" si="7"/>
        <v>1771470</v>
      </c>
      <c r="E37" s="14">
        <f t="shared" ref="E37:P37" si="18">E$6/(E$6+$D18)</f>
        <v>5.6449974033011941E-6</v>
      </c>
      <c r="F37" s="14">
        <f t="shared" si="18"/>
        <v>1.6934801016088061E-5</v>
      </c>
      <c r="G37" s="14">
        <f t="shared" si="18"/>
        <v>5.0802682381629751E-5</v>
      </c>
      <c r="H37" s="14">
        <f t="shared" si="18"/>
        <v>1.5239256324291374E-4</v>
      </c>
      <c r="I37" s="14">
        <f t="shared" si="18"/>
        <v>4.5703839122486289E-4</v>
      </c>
      <c r="J37" s="14">
        <f t="shared" si="18"/>
        <v>1.3698630136986301E-3</v>
      </c>
      <c r="K37" s="14">
        <f t="shared" si="18"/>
        <v>4.0983606557377051E-3</v>
      </c>
      <c r="L37" s="14">
        <f t="shared" si="18"/>
        <v>1.2195121951219513E-2</v>
      </c>
      <c r="M37" s="14">
        <f t="shared" si="18"/>
        <v>3.5714285714285712E-2</v>
      </c>
      <c r="N37" s="14">
        <f t="shared" si="18"/>
        <v>0.1</v>
      </c>
      <c r="O37" s="14">
        <f t="shared" si="18"/>
        <v>0.25</v>
      </c>
      <c r="P37" s="14">
        <f t="shared" si="18"/>
        <v>0.5</v>
      </c>
    </row>
    <row r="39" spans="4:23">
      <c r="W39" t="s">
        <v>21</v>
      </c>
    </row>
  </sheetData>
  <pageMargins left="0.7" right="0.7" top="0.75" bottom="0.75" header="0.3" footer="0.3"/>
  <pageSetup orientation="portrait" horizontalDpi="200" verticalDpi="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Calibration</vt:lpstr>
      <vt:lpstr>Component Sizing</vt:lpstr>
    </vt:vector>
  </TitlesOfParts>
  <Company>WDV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L. Van Warren</dc:creator>
  <cp:lastModifiedBy>L. Van Warren</cp:lastModifiedBy>
  <dcterms:created xsi:type="dcterms:W3CDTF">2009-10-22T23:34:03Z</dcterms:created>
  <dcterms:modified xsi:type="dcterms:W3CDTF">2009-10-23T04:07:05Z</dcterms:modified>
</cp:coreProperties>
</file>