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01" windowWidth="1129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<sst xmlns="http://schemas.openxmlformats.org/spreadsheetml/2006/main" count="87" uniqueCount="68">
  <si>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monocytes</t>
  </si>
  <si>
    <t>neutrophils</t>
  </si>
  <si>
    <t>eosinophils</t>
  </si>
  <si>
    <t>basophils</t>
  </si>
  <si>
    <t>B-lymphocyte</t>
  </si>
  <si>
    <t>T-lymphocyte CD4+</t>
  </si>
  <si>
    <t>T-lymphocyte CD8+</t>
  </si>
  <si>
    <t>±</t>
  </si>
  <si>
    <t>(m)</t>
  </si>
  <si>
    <t>Size</t>
  </si>
  <si>
    <t>Variation</t>
  </si>
  <si>
    <t>White Cell Type</t>
  </si>
  <si>
    <t>(%)</t>
  </si>
  <si>
    <t>Percent Fraction</t>
  </si>
  <si>
    <t>lymphocyte</t>
  </si>
  <si>
    <t>Lifetime</t>
  </si>
  <si>
    <t>(days)</t>
  </si>
  <si>
    <t>Circulating</t>
  </si>
  <si>
    <t>Tissue</t>
  </si>
  <si>
    <t>macrophage</t>
  </si>
  <si>
    <t>weeks or years</t>
  </si>
  <si>
    <t>HIV portal</t>
  </si>
  <si>
    <t>hydrogen diameter</t>
  </si>
  <si>
    <t>carbon diameter</t>
  </si>
  <si>
    <t>enzyme diameter</t>
  </si>
  <si>
    <t>carboxypeptidase</t>
  </si>
  <si>
    <t>ATP diameter</t>
  </si>
  <si>
    <t>longways</t>
  </si>
  <si>
    <t>water diameter</t>
  </si>
  <si>
    <t>water molecules in a cell</t>
  </si>
  <si>
    <t>cubic meters of cells</t>
  </si>
  <si>
    <t>60 trillion waters in an empty cell</t>
  </si>
  <si>
    <t>kilowatts of electricity per day</t>
  </si>
  <si>
    <t>dollars per day to operate</t>
  </si>
  <si>
    <t>This spreadsheet established the value of schematics and pathways in economizing simulations of the cell.</t>
  </si>
  <si>
    <t>lvw 5-2003</t>
  </si>
  <si>
    <t>80 trillion cells</t>
  </si>
  <si>
    <t>liter person</t>
  </si>
  <si>
    <t>kg person</t>
  </si>
  <si>
    <t>volume of cells in a</t>
  </si>
  <si>
    <t>number of cells in a</t>
  </si>
  <si>
    <t>processors to simulate one cell at</t>
  </si>
  <si>
    <t>cells/proc.</t>
  </si>
  <si>
    <t>120 billion processors</t>
  </si>
  <si>
    <t>number of processors on cube side</t>
  </si>
  <si>
    <t>processors</t>
  </si>
  <si>
    <t>wattage per processor</t>
  </si>
  <si>
    <t>watts</t>
  </si>
  <si>
    <t>cost of electricity</t>
  </si>
  <si>
    <t>height of a cell if water is 1 inch wide</t>
  </si>
  <si>
    <t>feet</t>
  </si>
  <si>
    <t>hydrogen diameters</t>
  </si>
  <si>
    <t>carbon diameters</t>
  </si>
  <si>
    <t>water diameters</t>
  </si>
  <si>
    <t>ATP diameters (average)</t>
  </si>
  <si>
    <t>enzyme diameters</t>
  </si>
  <si>
    <t>people standing</t>
  </si>
  <si>
    <t>cell diameter</t>
  </si>
  <si>
    <t>city diameter</t>
  </si>
  <si>
    <t>number of screens wide for 1 pixel per carbon</t>
  </si>
  <si>
    <t>number of screens wide for 1 pixel per water</t>
  </si>
  <si>
    <t>1024 pixel screens</t>
  </si>
  <si>
    <t>total screens</t>
  </si>
  <si>
    <t>number of screens to display one cell</t>
  </si>
  <si>
    <t>cost of screens at</t>
  </si>
  <si>
    <t>per screen =</t>
  </si>
  <si>
    <t>dollars for all screens</t>
  </si>
  <si>
    <t>meters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</si>
</sst>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E+00"/>
    <numFmt numFmtId="166" formatCode="0.000E+00"/>
    <numFmt numFmtId="167" formatCode="0.0000E+00"/>
    <numFmt numFmtId="168" formatCode="0.00000E+00"/>
    <numFmt numFmtId="169" formatCode="0.000000E+00"/>
    <numFmt numFmtId="170" formatCode="0.0000000E+00"/>
    <numFmt numFmtId="171" formatCode="0.00000000E+00"/>
    <numFmt numFmtId="172" formatCode="0.000"/>
    <numFmt numFmtId="173" formatCode="0.0"/>
    <numFmt numFmtId="174" formatCode="0.00000"/>
    <numFmt numFmtId="175" formatCode="0.0000"/>
    <numFmt numFmtId="176" formatCode="0E+00"/>
    <numFmt numFmtId="177" formatCode="0.0000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9" fontId="0" fillId="0" borderId="0" xfId="17" applyNumberFormat="1" applyAlignment="1">
      <alignment/>
    </xf>
    <xf numFmtId="11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6"/>
  <sheetViews>
    <sheetView tabSelected="1" workbookViewId="0" topLeftCell="A1">
      <selection activeCell="E18" sqref="E18"/>
    </sheetView>
  </sheetViews>
  <sheetFormatPr defaultColWidth="9.140625" defaultRowHeight="12.75"/>
  <cols>
    <col min="2" max="2" width="33.7109375" style="0" customWidth="1"/>
    <col min="3" max="3" width="15.7109375" style="0" bestFit="1" customWidth="1"/>
    <col min="4" max="4" width="2.00390625" style="0" bestFit="1" customWidth="1"/>
    <col min="5" max="5" width="11.421875" style="0" bestFit="1" customWidth="1"/>
    <col min="6" max="6" width="16.57421875" style="0" bestFit="1" customWidth="1"/>
    <col min="7" max="7" width="2.00390625" style="0" bestFit="1" customWidth="1"/>
    <col min="8" max="8" width="10.57421875" style="0" customWidth="1"/>
    <col min="11" max="11" width="11.140625" style="0" bestFit="1" customWidth="1"/>
  </cols>
  <sheetData>
    <row r="1" ht="12.75">
      <c r="B1" t="s">
        <v>34</v>
      </c>
    </row>
    <row r="2" ht="12.75">
      <c r="B2" t="s">
        <v>35</v>
      </c>
    </row>
    <row r="3" spans="9:10" ht="12.75">
      <c r="I3" s="3" t="s">
        <v>17</v>
      </c>
      <c r="J3" s="3" t="s">
        <v>18</v>
      </c>
    </row>
    <row r="4" spans="2:10" ht="12.75">
      <c r="B4" s="17" t="s">
        <v>11</v>
      </c>
      <c r="C4" s="3" t="s">
        <v>13</v>
      </c>
      <c r="D4" s="3"/>
      <c r="E4" s="3" t="s">
        <v>10</v>
      </c>
      <c r="F4" s="3" t="s">
        <v>9</v>
      </c>
      <c r="G4" s="3"/>
      <c r="H4" s="3" t="s">
        <v>10</v>
      </c>
      <c r="I4" s="3" t="s">
        <v>15</v>
      </c>
      <c r="J4" s="3" t="s">
        <v>15</v>
      </c>
    </row>
    <row r="5" spans="3:10" ht="12.75">
      <c r="C5" s="3" t="s">
        <v>12</v>
      </c>
      <c r="D5" s="3"/>
      <c r="E5" s="3" t="s">
        <v>12</v>
      </c>
      <c r="F5" s="3" t="s">
        <v>8</v>
      </c>
      <c r="G5" s="3"/>
      <c r="H5" s="3" t="s">
        <v>8</v>
      </c>
      <c r="I5" s="3" t="s">
        <v>16</v>
      </c>
      <c r="J5" s="3" t="s">
        <v>16</v>
      </c>
    </row>
    <row r="6" spans="2:10" ht="12.75">
      <c r="B6" s="17" t="s">
        <v>1</v>
      </c>
      <c r="C6">
        <v>60</v>
      </c>
      <c r="D6" t="s">
        <v>7</v>
      </c>
      <c r="E6" s="1">
        <v>10</v>
      </c>
      <c r="F6" s="4">
        <f>13.5*10^(-6)</f>
        <v>1.35E-05</v>
      </c>
      <c r="H6" s="4">
        <f>1.5*10^(-6)</f>
        <v>1.5E-06</v>
      </c>
      <c r="I6">
        <v>0.5</v>
      </c>
      <c r="J6">
        <v>2</v>
      </c>
    </row>
    <row r="7" spans="2:10" ht="12.75">
      <c r="B7" s="17" t="s">
        <v>14</v>
      </c>
      <c r="C7">
        <v>30</v>
      </c>
      <c r="D7" t="s">
        <v>7</v>
      </c>
      <c r="E7" s="1">
        <v>10</v>
      </c>
      <c r="I7" s="15" t="s">
        <v>20</v>
      </c>
      <c r="J7" s="15"/>
    </row>
    <row r="8" ht="12.75">
      <c r="B8" s="17" t="s">
        <v>4</v>
      </c>
    </row>
    <row r="9" spans="2:11" ht="12.75">
      <c r="B9" s="17" t="s">
        <v>5</v>
      </c>
      <c r="K9" t="s">
        <v>21</v>
      </c>
    </row>
    <row r="10" spans="2:9" ht="12.75">
      <c r="B10" s="17" t="s">
        <v>6</v>
      </c>
      <c r="F10">
        <f>16*10^(-6)</f>
        <v>1.6E-05</v>
      </c>
      <c r="G10" t="s">
        <v>7</v>
      </c>
      <c r="H10">
        <f>4*10^(-6)</f>
        <v>4E-06</v>
      </c>
      <c r="I10" s="2"/>
    </row>
    <row r="11" spans="2:10" ht="12.75">
      <c r="B11" s="17" t="s">
        <v>0</v>
      </c>
      <c r="C11">
        <v>3.5</v>
      </c>
      <c r="D11" t="s">
        <v>7</v>
      </c>
      <c r="E11" s="1">
        <v>2.5</v>
      </c>
      <c r="J11" s="8" t="s">
        <v>19</v>
      </c>
    </row>
    <row r="12" spans="2:9" ht="12.75">
      <c r="B12" s="17" t="s">
        <v>2</v>
      </c>
      <c r="C12">
        <v>2</v>
      </c>
      <c r="D12" t="s">
        <v>7</v>
      </c>
      <c r="E12" s="1">
        <v>1</v>
      </c>
      <c r="F12" s="4">
        <f>13.5*10^(-6)</f>
        <v>1.35E-05</v>
      </c>
      <c r="H12" s="4">
        <f>1.5*10^(-6)</f>
        <v>1.5E-06</v>
      </c>
      <c r="I12">
        <v>10</v>
      </c>
    </row>
    <row r="13" spans="2:8" ht="12.75">
      <c r="B13" s="18" t="s">
        <v>3</v>
      </c>
      <c r="C13" s="5">
        <v>0.25</v>
      </c>
      <c r="D13" s="5" t="s">
        <v>7</v>
      </c>
      <c r="E13" s="6">
        <v>0.25</v>
      </c>
      <c r="F13" s="7">
        <f>13.5*10^(-6)</f>
        <v>1.35E-05</v>
      </c>
      <c r="G13" s="5"/>
      <c r="H13" s="7">
        <f>1.5*10^(-6)</f>
        <v>1.5E-06</v>
      </c>
    </row>
    <row r="15" spans="2:8" ht="12.75">
      <c r="B15" s="17" t="s">
        <v>22</v>
      </c>
      <c r="F15" s="2">
        <f>2*0.7*10^-10</f>
        <v>1.4E-10</v>
      </c>
      <c r="H15" t="s">
        <v>67</v>
      </c>
    </row>
    <row r="16" spans="2:8" ht="12.75">
      <c r="B16" s="17" t="s">
        <v>23</v>
      </c>
      <c r="F16" s="10">
        <f>2*0.77*10^-10</f>
        <v>1.54E-10</v>
      </c>
      <c r="H16" t="s">
        <v>67</v>
      </c>
    </row>
    <row r="17" spans="2:8" ht="12.75">
      <c r="B17" s="17" t="s">
        <v>28</v>
      </c>
      <c r="F17" s="2">
        <f>2.8*10^-10</f>
        <v>2.8E-10</v>
      </c>
      <c r="H17" t="s">
        <v>67</v>
      </c>
    </row>
    <row r="18" spans="2:8" ht="12.75">
      <c r="B18" s="17" t="s">
        <v>26</v>
      </c>
      <c r="C18" t="s">
        <v>27</v>
      </c>
      <c r="F18">
        <f>16*10^-10</f>
        <v>1.6E-09</v>
      </c>
      <c r="H18" t="s">
        <v>67</v>
      </c>
    </row>
    <row r="19" spans="2:8" ht="12.75">
      <c r="B19" s="17" t="s">
        <v>24</v>
      </c>
      <c r="C19" t="s">
        <v>25</v>
      </c>
      <c r="F19" s="2">
        <f>50*10^-10</f>
        <v>5E-09</v>
      </c>
      <c r="H19" t="s">
        <v>67</v>
      </c>
    </row>
    <row r="21" spans="2:8" ht="12.75">
      <c r="B21" s="17" t="s">
        <v>57</v>
      </c>
      <c r="F21" s="13">
        <f>F$6/F15</f>
        <v>96428.57142857142</v>
      </c>
      <c r="H21" t="s">
        <v>51</v>
      </c>
    </row>
    <row r="22" spans="2:8" ht="12.75">
      <c r="B22" s="17" t="s">
        <v>57</v>
      </c>
      <c r="F22" s="13">
        <f>F$6/F16</f>
        <v>87662.33766233765</v>
      </c>
      <c r="H22" t="s">
        <v>52</v>
      </c>
    </row>
    <row r="23" spans="2:8" ht="12.75">
      <c r="B23" s="17" t="s">
        <v>57</v>
      </c>
      <c r="F23" s="13">
        <f>F$6/F17</f>
        <v>48214.28571428571</v>
      </c>
      <c r="H23" t="s">
        <v>53</v>
      </c>
    </row>
    <row r="24" spans="2:8" ht="12.75">
      <c r="B24" s="17" t="s">
        <v>57</v>
      </c>
      <c r="F24" s="13">
        <f>F$6/F18</f>
        <v>8437.5</v>
      </c>
      <c r="H24" t="s">
        <v>54</v>
      </c>
    </row>
    <row r="25" spans="2:8" ht="12.75">
      <c r="B25" s="17" t="s">
        <v>57</v>
      </c>
      <c r="F25" s="13">
        <f>F$6/F19</f>
        <v>2700</v>
      </c>
      <c r="H25" t="s">
        <v>55</v>
      </c>
    </row>
    <row r="26" spans="2:8" ht="12.75">
      <c r="B26" s="17" t="s">
        <v>58</v>
      </c>
      <c r="F26">
        <f>40*5280/2</f>
        <v>105600</v>
      </c>
      <c r="H26" t="s">
        <v>56</v>
      </c>
    </row>
    <row r="28" spans="2:8" ht="12.75">
      <c r="B28" s="17" t="s">
        <v>49</v>
      </c>
      <c r="F28" s="13">
        <f>F23/12</f>
        <v>4017.8571428571427</v>
      </c>
      <c r="H28" t="s">
        <v>50</v>
      </c>
    </row>
    <row r="30" spans="2:8" ht="12.75">
      <c r="B30" t="s">
        <v>59</v>
      </c>
      <c r="F30" s="13">
        <f>F22/1024</f>
        <v>85.60775162337661</v>
      </c>
      <c r="H30" t="s">
        <v>61</v>
      </c>
    </row>
    <row r="31" spans="2:8" ht="12.75">
      <c r="B31" t="s">
        <v>60</v>
      </c>
      <c r="F31" s="13">
        <f>F23/1024</f>
        <v>47.08426339285714</v>
      </c>
      <c r="H31" t="s">
        <v>61</v>
      </c>
    </row>
    <row r="32" spans="2:8" ht="12.75">
      <c r="B32" s="17" t="s">
        <v>63</v>
      </c>
      <c r="F32">
        <f>47^2</f>
        <v>2209</v>
      </c>
      <c r="H32" t="s">
        <v>62</v>
      </c>
    </row>
    <row r="33" spans="2:8" ht="12.75">
      <c r="B33" s="17" t="s">
        <v>64</v>
      </c>
      <c r="C33" s="19">
        <v>200</v>
      </c>
      <c r="E33" t="s">
        <v>65</v>
      </c>
      <c r="F33" s="19">
        <f>F32*200</f>
        <v>441800</v>
      </c>
      <c r="H33" t="s">
        <v>66</v>
      </c>
    </row>
    <row r="35" spans="2:8" ht="12.75">
      <c r="B35" s="17" t="s">
        <v>39</v>
      </c>
      <c r="C35">
        <v>100</v>
      </c>
      <c r="E35" t="s">
        <v>37</v>
      </c>
      <c r="F35" s="11">
        <f>100000/(100*100*100)</f>
        <v>0.1</v>
      </c>
      <c r="H35" t="s">
        <v>30</v>
      </c>
    </row>
    <row r="36" spans="2:8" ht="12.75">
      <c r="B36" s="17" t="s">
        <v>40</v>
      </c>
      <c r="C36">
        <v>100</v>
      </c>
      <c r="E36" t="s">
        <v>38</v>
      </c>
      <c r="F36" s="16">
        <f>F35/((4/3)*PI()*(F6/2)^3)</f>
        <v>77624724568520.84</v>
      </c>
      <c r="H36" t="s">
        <v>36</v>
      </c>
    </row>
    <row r="37" spans="2:8" ht="12.75">
      <c r="B37" s="17" t="s">
        <v>29</v>
      </c>
      <c r="F37" s="16">
        <f>4/3*PI()*(F23/2)^3</f>
        <v>58684827692814.516</v>
      </c>
      <c r="H37" t="s">
        <v>31</v>
      </c>
    </row>
    <row r="38" spans="2:8" ht="12.75">
      <c r="B38" s="17" t="s">
        <v>41</v>
      </c>
      <c r="C38">
        <v>500</v>
      </c>
      <c r="E38" t="s">
        <v>42</v>
      </c>
      <c r="F38" s="9">
        <f>F37/C38</f>
        <v>117369655385.62903</v>
      </c>
      <c r="H38" t="s">
        <v>43</v>
      </c>
    </row>
    <row r="39" spans="2:8" ht="12.75">
      <c r="B39" s="17" t="s">
        <v>44</v>
      </c>
      <c r="F39" s="13">
        <f>F38^(1/3)</f>
        <v>4896.118756108567</v>
      </c>
      <c r="H39" t="s">
        <v>45</v>
      </c>
    </row>
    <row r="40" spans="2:8" ht="12.75">
      <c r="B40" s="17" t="s">
        <v>46</v>
      </c>
      <c r="C40">
        <v>10</v>
      </c>
      <c r="E40" t="s">
        <v>47</v>
      </c>
      <c r="F40" s="9">
        <f>F38*C40*24/1000</f>
        <v>28168717292.55097</v>
      </c>
      <c r="H40" t="s">
        <v>32</v>
      </c>
    </row>
    <row r="41" spans="2:8" ht="12.75">
      <c r="B41" s="17" t="s">
        <v>48</v>
      </c>
      <c r="F41" s="20">
        <f>F40*0.1</f>
        <v>2816871729.255097</v>
      </c>
      <c r="H41" t="s">
        <v>33</v>
      </c>
    </row>
    <row r="49" spans="6:8" ht="12.75">
      <c r="F49" s="14">
        <v>120000000000</v>
      </c>
      <c r="H49" s="12">
        <v>0</v>
      </c>
    </row>
    <row r="50" spans="6:8" ht="12.75">
      <c r="F50" s="12">
        <f>F49/2</f>
        <v>60000000000</v>
      </c>
      <c r="G50" s="12"/>
      <c r="H50" s="12">
        <f>H49+1.5</f>
        <v>1.5</v>
      </c>
    </row>
    <row r="51" spans="6:8" ht="12.75">
      <c r="F51" s="12">
        <f aca="true" t="shared" si="0" ref="F51:F60">F50/2</f>
        <v>30000000000</v>
      </c>
      <c r="G51" s="12"/>
      <c r="H51" s="12">
        <f aca="true" t="shared" si="1" ref="H51:H60">H50+1.5</f>
        <v>3</v>
      </c>
    </row>
    <row r="52" spans="6:8" ht="12.75">
      <c r="F52" s="12">
        <f t="shared" si="0"/>
        <v>15000000000</v>
      </c>
      <c r="G52" s="12"/>
      <c r="H52" s="12">
        <f t="shared" si="1"/>
        <v>4.5</v>
      </c>
    </row>
    <row r="53" spans="6:8" ht="12.75">
      <c r="F53" s="12">
        <f t="shared" si="0"/>
        <v>7500000000</v>
      </c>
      <c r="G53" s="12"/>
      <c r="H53" s="12">
        <f t="shared" si="1"/>
        <v>6</v>
      </c>
    </row>
    <row r="54" spans="6:8" ht="12.75">
      <c r="F54" s="12">
        <f t="shared" si="0"/>
        <v>3750000000</v>
      </c>
      <c r="G54" s="12"/>
      <c r="H54" s="12">
        <f t="shared" si="1"/>
        <v>7.5</v>
      </c>
    </row>
    <row r="55" spans="6:8" ht="12.75">
      <c r="F55" s="12">
        <f t="shared" si="0"/>
        <v>1875000000</v>
      </c>
      <c r="G55" s="12"/>
      <c r="H55" s="12">
        <f t="shared" si="1"/>
        <v>9</v>
      </c>
    </row>
    <row r="56" spans="6:8" ht="12.75">
      <c r="F56" s="12">
        <f t="shared" si="0"/>
        <v>937500000</v>
      </c>
      <c r="G56" s="12"/>
      <c r="H56" s="12">
        <f t="shared" si="1"/>
        <v>10.5</v>
      </c>
    </row>
    <row r="57" spans="6:8" ht="12.75">
      <c r="F57" s="12">
        <f t="shared" si="0"/>
        <v>468750000</v>
      </c>
      <c r="G57" s="12"/>
      <c r="H57" s="12">
        <f t="shared" si="1"/>
        <v>12</v>
      </c>
    </row>
    <row r="58" spans="6:8" ht="12.75">
      <c r="F58" s="12">
        <f t="shared" si="0"/>
        <v>234375000</v>
      </c>
      <c r="G58" s="12"/>
      <c r="H58" s="12">
        <f t="shared" si="1"/>
        <v>13.5</v>
      </c>
    </row>
    <row r="59" spans="6:8" ht="12.75">
      <c r="F59" s="12">
        <f t="shared" si="0"/>
        <v>117187500</v>
      </c>
      <c r="G59" s="12"/>
      <c r="H59" s="12">
        <f t="shared" si="1"/>
        <v>15</v>
      </c>
    </row>
    <row r="60" spans="6:8" ht="12.75">
      <c r="F60" s="12">
        <f t="shared" si="0"/>
        <v>58593750</v>
      </c>
      <c r="G60" s="12"/>
      <c r="H60" s="12">
        <f t="shared" si="1"/>
        <v>16.5</v>
      </c>
    </row>
    <row r="61" spans="6:8" ht="12.75">
      <c r="F61" s="12">
        <f aca="true" t="shared" si="2" ref="F61:F84">F60/2</f>
        <v>29296875</v>
      </c>
      <c r="G61" s="12"/>
      <c r="H61" s="12">
        <f aca="true" t="shared" si="3" ref="H61:H84">H60+1.5</f>
        <v>18</v>
      </c>
    </row>
    <row r="62" spans="6:8" ht="12.75">
      <c r="F62" s="12">
        <f t="shared" si="2"/>
        <v>14648437.5</v>
      </c>
      <c r="G62" s="12"/>
      <c r="H62" s="12">
        <f t="shared" si="3"/>
        <v>19.5</v>
      </c>
    </row>
    <row r="63" spans="6:8" ht="12.75">
      <c r="F63" s="12">
        <f t="shared" si="2"/>
        <v>7324218.75</v>
      </c>
      <c r="G63" s="12"/>
      <c r="H63" s="12">
        <f t="shared" si="3"/>
        <v>21</v>
      </c>
    </row>
    <row r="64" spans="6:8" ht="12.75">
      <c r="F64" s="12">
        <f t="shared" si="2"/>
        <v>3662109.375</v>
      </c>
      <c r="G64" s="12"/>
      <c r="H64" s="12">
        <f t="shared" si="3"/>
        <v>22.5</v>
      </c>
    </row>
    <row r="65" spans="6:8" ht="12.75">
      <c r="F65" s="12">
        <f t="shared" si="2"/>
        <v>1831054.6875</v>
      </c>
      <c r="G65" s="12"/>
      <c r="H65" s="12">
        <f t="shared" si="3"/>
        <v>24</v>
      </c>
    </row>
    <row r="66" spans="6:8" ht="12.75">
      <c r="F66" s="12">
        <f t="shared" si="2"/>
        <v>915527.34375</v>
      </c>
      <c r="G66" s="12"/>
      <c r="H66" s="12">
        <f t="shared" si="3"/>
        <v>25.5</v>
      </c>
    </row>
    <row r="67" spans="6:8" ht="12.75">
      <c r="F67" s="12">
        <f t="shared" si="2"/>
        <v>457763.671875</v>
      </c>
      <c r="G67" s="12"/>
      <c r="H67" s="12">
        <f t="shared" si="3"/>
        <v>27</v>
      </c>
    </row>
    <row r="68" spans="6:8" ht="12.75">
      <c r="F68" s="12">
        <f t="shared" si="2"/>
        <v>228881.8359375</v>
      </c>
      <c r="G68" s="12"/>
      <c r="H68" s="12">
        <f t="shared" si="3"/>
        <v>28.5</v>
      </c>
    </row>
    <row r="69" spans="6:8" ht="12.75">
      <c r="F69" s="12">
        <f t="shared" si="2"/>
        <v>114440.91796875</v>
      </c>
      <c r="G69" s="12"/>
      <c r="H69" s="12">
        <f t="shared" si="3"/>
        <v>30</v>
      </c>
    </row>
    <row r="70" spans="6:8" ht="12.75">
      <c r="F70" s="12">
        <f t="shared" si="2"/>
        <v>57220.458984375</v>
      </c>
      <c r="G70" s="12"/>
      <c r="H70" s="12">
        <f t="shared" si="3"/>
        <v>31.5</v>
      </c>
    </row>
    <row r="71" spans="6:8" ht="12.75">
      <c r="F71" s="12">
        <f t="shared" si="2"/>
        <v>28610.2294921875</v>
      </c>
      <c r="G71" s="12"/>
      <c r="H71" s="12">
        <f t="shared" si="3"/>
        <v>33</v>
      </c>
    </row>
    <row r="72" spans="6:8" ht="12.75">
      <c r="F72" s="12">
        <f t="shared" si="2"/>
        <v>14305.11474609375</v>
      </c>
      <c r="G72" s="12"/>
      <c r="H72" s="12">
        <f t="shared" si="3"/>
        <v>34.5</v>
      </c>
    </row>
    <row r="73" spans="6:8" ht="12.75">
      <c r="F73" s="12">
        <f t="shared" si="2"/>
        <v>7152.557373046875</v>
      </c>
      <c r="G73" s="12"/>
      <c r="H73" s="12">
        <f t="shared" si="3"/>
        <v>36</v>
      </c>
    </row>
    <row r="74" spans="6:8" ht="12.75">
      <c r="F74" s="12">
        <f t="shared" si="2"/>
        <v>3576.2786865234375</v>
      </c>
      <c r="G74" s="12"/>
      <c r="H74" s="12">
        <f t="shared" si="3"/>
        <v>37.5</v>
      </c>
    </row>
    <row r="75" spans="6:8" ht="12.75">
      <c r="F75" s="12">
        <f t="shared" si="2"/>
        <v>1788.1393432617188</v>
      </c>
      <c r="G75" s="12"/>
      <c r="H75" s="12">
        <f t="shared" si="3"/>
        <v>39</v>
      </c>
    </row>
    <row r="76" spans="6:8" ht="12.75">
      <c r="F76" s="12">
        <f t="shared" si="2"/>
        <v>894.0696716308594</v>
      </c>
      <c r="G76" s="12"/>
      <c r="H76" s="12">
        <f t="shared" si="3"/>
        <v>40.5</v>
      </c>
    </row>
    <row r="77" spans="6:8" ht="12.75">
      <c r="F77" s="12">
        <f t="shared" si="2"/>
        <v>447.0348358154297</v>
      </c>
      <c r="G77" s="12"/>
      <c r="H77" s="12">
        <f t="shared" si="3"/>
        <v>42</v>
      </c>
    </row>
    <row r="78" spans="6:8" ht="12.75">
      <c r="F78" s="12">
        <f t="shared" si="2"/>
        <v>223.51741790771484</v>
      </c>
      <c r="G78" s="12"/>
      <c r="H78" s="12">
        <f t="shared" si="3"/>
        <v>43.5</v>
      </c>
    </row>
    <row r="79" spans="6:8" ht="12.75">
      <c r="F79" s="12">
        <f t="shared" si="2"/>
        <v>111.75870895385742</v>
      </c>
      <c r="G79" s="12"/>
      <c r="H79" s="12">
        <f t="shared" si="3"/>
        <v>45</v>
      </c>
    </row>
    <row r="80" spans="6:8" ht="12.75">
      <c r="F80" s="12">
        <f t="shared" si="2"/>
        <v>55.87935447692871</v>
      </c>
      <c r="G80" s="12"/>
      <c r="H80" s="12">
        <f t="shared" si="3"/>
        <v>46.5</v>
      </c>
    </row>
    <row r="81" spans="6:8" ht="12.75">
      <c r="F81" s="12">
        <f t="shared" si="2"/>
        <v>27.939677238464355</v>
      </c>
      <c r="G81" s="12"/>
      <c r="H81" s="12">
        <f t="shared" si="3"/>
        <v>48</v>
      </c>
    </row>
    <row r="82" spans="6:8" ht="12.75">
      <c r="F82" s="12">
        <f t="shared" si="2"/>
        <v>13.969838619232178</v>
      </c>
      <c r="G82" s="12"/>
      <c r="H82" s="12">
        <f t="shared" si="3"/>
        <v>49.5</v>
      </c>
    </row>
    <row r="83" spans="6:8" ht="12.75">
      <c r="F83" s="12">
        <f t="shared" si="2"/>
        <v>6.984919309616089</v>
      </c>
      <c r="G83" s="12"/>
      <c r="H83" s="12">
        <f t="shared" si="3"/>
        <v>51</v>
      </c>
    </row>
    <row r="84" spans="6:8" ht="12.75">
      <c r="F84" s="12">
        <f t="shared" si="2"/>
        <v>3.4924596548080444</v>
      </c>
      <c r="G84" s="12"/>
      <c r="H84" s="12">
        <f t="shared" si="3"/>
        <v>52.5</v>
      </c>
    </row>
    <row r="85" spans="6:8" ht="12.75">
      <c r="F85" s="12">
        <f>F84/2</f>
        <v>1.7462298274040222</v>
      </c>
      <c r="G85" s="12"/>
      <c r="H85" s="12">
        <f>H84+1.5</f>
        <v>54</v>
      </c>
    </row>
    <row r="86" spans="6:8" ht="12.75">
      <c r="F86" s="12">
        <f>F85/2</f>
        <v>0.8731149137020111</v>
      </c>
      <c r="G86" s="12"/>
      <c r="H86" s="12">
        <f>H85+1.5</f>
        <v>55.5</v>
      </c>
    </row>
  </sheetData>
  <mergeCells count="1">
    <mergeCell ref="I7:J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2003-05-05T18:15:35Z</dcterms:created>
  <dcterms:modified xsi:type="dcterms:W3CDTF">2003-05-07T21:45:30Z</dcterms:modified>
  <cp:category/>
  <cp:version/>
  <cp:contentType/>
  <cp:contentStatus/>
</cp:coreProperties>
</file>